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Z:\AA - Zakázky archivace\2023\2023_029 HRÁDEK_bezbariérové úpravy MěÚ\9. R+VV+SP\"/>
    </mc:Choice>
  </mc:AlternateContent>
  <bookViews>
    <workbookView xWindow="0" yWindow="0" windowWidth="0" windowHeight="0"/>
  </bookViews>
  <sheets>
    <sheet name="Rekapitulace stavby" sheetId="1" r:id="rId1"/>
    <sheet name="D.1.1 - ASŘ" sheetId="2" r:id="rId2"/>
    <sheet name="D.1.3 - PBŘ" sheetId="3" r:id="rId3"/>
    <sheet name="D.1.4 - Silnoproud" sheetId="4" r:id="rId4"/>
    <sheet name="D.1.4.a - Silnoproud - Os..." sheetId="5" r:id="rId5"/>
    <sheet name="D.1.5 - ZTI" sheetId="6" r:id="rId6"/>
    <sheet name="D.2 - Vedlejší rozpočtové..." sheetId="7" r:id="rId7"/>
    <sheet name="Pokyny pro vyplnění" sheetId="8" r:id="rId8"/>
  </sheets>
  <definedNames>
    <definedName name="_xlnm.Print_Area" localSheetId="0">'Rekapitulace stavby'!$D$4:$AO$36,'Rekapitulace stavby'!$C$42:$AQ$61</definedName>
    <definedName name="_xlnm.Print_Titles" localSheetId="0">'Rekapitulace stavby'!$52:$52</definedName>
    <definedName name="_xlnm._FilterDatabase" localSheetId="1" hidden="1">'D.1.1 - ASŘ'!$C$103:$K$586</definedName>
    <definedName name="_xlnm.Print_Area" localSheetId="1">'D.1.1 - ASŘ'!$C$4:$J$39,'D.1.1 - ASŘ'!$C$45:$J$85,'D.1.1 - ASŘ'!$C$91:$K$586</definedName>
    <definedName name="_xlnm.Print_Titles" localSheetId="1">'D.1.1 - ASŘ'!$103:$103</definedName>
    <definedName name="_xlnm._FilterDatabase" localSheetId="2" hidden="1">'D.1.3 - PBŘ'!$C$80:$K$87</definedName>
    <definedName name="_xlnm.Print_Area" localSheetId="2">'D.1.3 - PBŘ'!$C$4:$J$39,'D.1.3 - PBŘ'!$C$45:$J$62,'D.1.3 - PBŘ'!$C$68:$K$87</definedName>
    <definedName name="_xlnm.Print_Titles" localSheetId="2">'D.1.3 - PBŘ'!$80:$80</definedName>
    <definedName name="_xlnm._FilterDatabase" localSheetId="3" hidden="1">'D.1.4 - Silnoproud'!$C$79:$K$142</definedName>
    <definedName name="_xlnm.Print_Area" localSheetId="3">'D.1.4 - Silnoproud'!$C$4:$J$39,'D.1.4 - Silnoproud'!$C$45:$J$61,'D.1.4 - Silnoproud'!$C$67:$K$142</definedName>
    <definedName name="_xlnm.Print_Titles" localSheetId="3">'D.1.4 - Silnoproud'!$79:$79</definedName>
    <definedName name="_xlnm._FilterDatabase" localSheetId="4" hidden="1">'D.1.4.a - Silnoproud - Os...'!$C$79:$K$106</definedName>
    <definedName name="_xlnm.Print_Area" localSheetId="4">'D.1.4.a - Silnoproud - Os...'!$C$4:$J$39,'D.1.4.a - Silnoproud - Os...'!$C$45:$J$61,'D.1.4.a - Silnoproud - Os...'!$C$67:$K$106</definedName>
    <definedName name="_xlnm.Print_Titles" localSheetId="4">'D.1.4.a - Silnoproud - Os...'!$79:$79</definedName>
    <definedName name="_xlnm._FilterDatabase" localSheetId="5" hidden="1">'D.1.5 - ZTI'!$C$86:$K$199</definedName>
    <definedName name="_xlnm.Print_Area" localSheetId="5">'D.1.5 - ZTI'!$C$4:$J$39,'D.1.5 - ZTI'!$C$45:$J$68,'D.1.5 - ZTI'!$C$74:$K$199</definedName>
    <definedName name="_xlnm.Print_Titles" localSheetId="5">'D.1.5 - ZTI'!$86:$86</definedName>
    <definedName name="_xlnm._FilterDatabase" localSheetId="6" hidden="1">'D.2 - Vedlejší rozpočtové...'!$C$85:$K$122</definedName>
    <definedName name="_xlnm.Print_Area" localSheetId="6">'D.2 - Vedlejší rozpočtové...'!$C$4:$J$39,'D.2 - Vedlejší rozpočtové...'!$C$45:$J$67,'D.2 - Vedlejší rozpočtové...'!$C$73:$K$122</definedName>
    <definedName name="_xlnm.Print_Titles" localSheetId="6">'D.2 - Vedlejší rozpočtové...'!$85:$85</definedName>
    <definedName name="_xlnm.Print_Area" localSheetId="7">'Pokyny pro vyplnění'!$B$2:$K$71,'Pokyny pro vyplnění'!$B$74:$K$118,'Pokyny pro vyplnění'!$B$121:$K$161,'Pokyny pro vyplnění'!$B$164:$K$219</definedName>
  </definedNames>
  <calcPr/>
</workbook>
</file>

<file path=xl/calcChain.xml><?xml version="1.0" encoding="utf-8"?>
<calcChain xmlns="http://schemas.openxmlformats.org/spreadsheetml/2006/main">
  <c i="7" l="1" r="J37"/>
  <c r="J36"/>
  <c i="1" r="AY60"/>
  <c i="7" r="J35"/>
  <c i="1" r="AX60"/>
  <c i="7" r="BI120"/>
  <c r="BH120"/>
  <c r="BG120"/>
  <c r="BF120"/>
  <c r="T120"/>
  <c r="T119"/>
  <c r="R120"/>
  <c r="R119"/>
  <c r="P120"/>
  <c r="P119"/>
  <c r="BI117"/>
  <c r="BH117"/>
  <c r="BG117"/>
  <c r="BF117"/>
  <c r="T117"/>
  <c r="T116"/>
  <c r="R117"/>
  <c r="R116"/>
  <c r="P117"/>
  <c r="P116"/>
  <c r="BI113"/>
  <c r="BH113"/>
  <c r="BG113"/>
  <c r="BF113"/>
  <c r="T113"/>
  <c r="R113"/>
  <c r="P113"/>
  <c r="BI111"/>
  <c r="BH111"/>
  <c r="BG111"/>
  <c r="BF111"/>
  <c r="T111"/>
  <c r="R111"/>
  <c r="P111"/>
  <c r="BI108"/>
  <c r="BH108"/>
  <c r="BG108"/>
  <c r="BF108"/>
  <c r="T108"/>
  <c r="R108"/>
  <c r="P108"/>
  <c r="BI105"/>
  <c r="BH105"/>
  <c r="BG105"/>
  <c r="BF105"/>
  <c r="T105"/>
  <c r="R105"/>
  <c r="P105"/>
  <c r="BI102"/>
  <c r="BH102"/>
  <c r="BG102"/>
  <c r="BF102"/>
  <c r="T102"/>
  <c r="R102"/>
  <c r="P102"/>
  <c r="BI99"/>
  <c r="BH99"/>
  <c r="BG99"/>
  <c r="BF99"/>
  <c r="T99"/>
  <c r="R99"/>
  <c r="P99"/>
  <c r="BI96"/>
  <c r="BH96"/>
  <c r="BG96"/>
  <c r="BF96"/>
  <c r="T96"/>
  <c r="R96"/>
  <c r="P96"/>
  <c r="BI93"/>
  <c r="BH93"/>
  <c r="BG93"/>
  <c r="BF93"/>
  <c r="T93"/>
  <c r="R93"/>
  <c r="P93"/>
  <c r="BI89"/>
  <c r="BH89"/>
  <c r="BG89"/>
  <c r="BF89"/>
  <c r="T89"/>
  <c r="T88"/>
  <c r="T87"/>
  <c r="R89"/>
  <c r="R88"/>
  <c r="R87"/>
  <c r="P89"/>
  <c r="P88"/>
  <c r="P87"/>
  <c r="F80"/>
  <c r="E78"/>
  <c r="F52"/>
  <c r="E50"/>
  <c r="J24"/>
  <c r="E24"/>
  <c r="J55"/>
  <c r="J23"/>
  <c r="J21"/>
  <c r="E21"/>
  <c r="J82"/>
  <c r="J20"/>
  <c r="J18"/>
  <c r="E18"/>
  <c r="F83"/>
  <c r="J17"/>
  <c r="J15"/>
  <c r="E15"/>
  <c r="F54"/>
  <c r="J14"/>
  <c r="J12"/>
  <c r="J52"/>
  <c r="E7"/>
  <c r="E76"/>
  <c i="6" r="J37"/>
  <c r="J36"/>
  <c i="1" r="AY59"/>
  <c i="6" r="J35"/>
  <c i="1" r="AX59"/>
  <c i="6" r="BI198"/>
  <c r="BH198"/>
  <c r="BG198"/>
  <c r="BF198"/>
  <c r="T198"/>
  <c r="R198"/>
  <c r="P198"/>
  <c r="BI196"/>
  <c r="BH196"/>
  <c r="BG196"/>
  <c r="BF196"/>
  <c r="T196"/>
  <c r="R196"/>
  <c r="P196"/>
  <c r="BI194"/>
  <c r="BH194"/>
  <c r="BG194"/>
  <c r="BF194"/>
  <c r="T194"/>
  <c r="R194"/>
  <c r="P194"/>
  <c r="BI193"/>
  <c r="BH193"/>
  <c r="BG193"/>
  <c r="BF193"/>
  <c r="T193"/>
  <c r="R193"/>
  <c r="P193"/>
  <c r="BI191"/>
  <c r="BH191"/>
  <c r="BG191"/>
  <c r="BF191"/>
  <c r="T191"/>
  <c r="R191"/>
  <c r="P191"/>
  <c r="BI190"/>
  <c r="BH190"/>
  <c r="BG190"/>
  <c r="BF190"/>
  <c r="T190"/>
  <c r="R190"/>
  <c r="P190"/>
  <c r="BI188"/>
  <c r="BH188"/>
  <c r="BG188"/>
  <c r="BF188"/>
  <c r="T188"/>
  <c r="R188"/>
  <c r="P188"/>
  <c r="BI187"/>
  <c r="BH187"/>
  <c r="BG187"/>
  <c r="BF187"/>
  <c r="T187"/>
  <c r="R187"/>
  <c r="P187"/>
  <c r="BI185"/>
  <c r="BH185"/>
  <c r="BG185"/>
  <c r="BF185"/>
  <c r="T185"/>
  <c r="R185"/>
  <c r="P185"/>
  <c r="BI184"/>
  <c r="BH184"/>
  <c r="BG184"/>
  <c r="BF184"/>
  <c r="T184"/>
  <c r="R184"/>
  <c r="P184"/>
  <c r="BI182"/>
  <c r="BH182"/>
  <c r="BG182"/>
  <c r="BF182"/>
  <c r="T182"/>
  <c r="R182"/>
  <c r="P182"/>
  <c r="BI181"/>
  <c r="BH181"/>
  <c r="BG181"/>
  <c r="BF181"/>
  <c r="T181"/>
  <c r="R181"/>
  <c r="P181"/>
  <c r="BI179"/>
  <c r="BH179"/>
  <c r="BG179"/>
  <c r="BF179"/>
  <c r="T179"/>
  <c r="R179"/>
  <c r="P179"/>
  <c r="BI178"/>
  <c r="BH178"/>
  <c r="BG178"/>
  <c r="BF178"/>
  <c r="T178"/>
  <c r="R178"/>
  <c r="P178"/>
  <c r="BI176"/>
  <c r="BH176"/>
  <c r="BG176"/>
  <c r="BF176"/>
  <c r="T176"/>
  <c r="R176"/>
  <c r="P176"/>
  <c r="BI175"/>
  <c r="BH175"/>
  <c r="BG175"/>
  <c r="BF175"/>
  <c r="T175"/>
  <c r="R175"/>
  <c r="P175"/>
  <c r="BI173"/>
  <c r="BH173"/>
  <c r="BG173"/>
  <c r="BF173"/>
  <c r="T173"/>
  <c r="R173"/>
  <c r="P173"/>
  <c r="BI172"/>
  <c r="BH172"/>
  <c r="BG172"/>
  <c r="BF172"/>
  <c r="T172"/>
  <c r="R172"/>
  <c r="P172"/>
  <c r="BI170"/>
  <c r="BH170"/>
  <c r="BG170"/>
  <c r="BF170"/>
  <c r="T170"/>
  <c r="R170"/>
  <c r="P170"/>
  <c r="BI169"/>
  <c r="BH169"/>
  <c r="BG169"/>
  <c r="BF169"/>
  <c r="T169"/>
  <c r="R169"/>
  <c r="P169"/>
  <c r="BI167"/>
  <c r="BH167"/>
  <c r="BG167"/>
  <c r="BF167"/>
  <c r="T167"/>
  <c r="R167"/>
  <c r="P167"/>
  <c r="BI166"/>
  <c r="BH166"/>
  <c r="BG166"/>
  <c r="BF166"/>
  <c r="T166"/>
  <c r="R166"/>
  <c r="P166"/>
  <c r="BI164"/>
  <c r="BH164"/>
  <c r="BG164"/>
  <c r="BF164"/>
  <c r="T164"/>
  <c r="R164"/>
  <c r="P164"/>
  <c r="BI163"/>
  <c r="BH163"/>
  <c r="BG163"/>
  <c r="BF163"/>
  <c r="T163"/>
  <c r="R163"/>
  <c r="P163"/>
  <c r="BI161"/>
  <c r="BH161"/>
  <c r="BG161"/>
  <c r="BF161"/>
  <c r="T161"/>
  <c r="R161"/>
  <c r="P161"/>
  <c r="BI159"/>
  <c r="BH159"/>
  <c r="BG159"/>
  <c r="BF159"/>
  <c r="T159"/>
  <c r="R159"/>
  <c r="P159"/>
  <c r="BI157"/>
  <c r="BH157"/>
  <c r="BG157"/>
  <c r="BF157"/>
  <c r="T157"/>
  <c r="R157"/>
  <c r="P157"/>
  <c r="BI155"/>
  <c r="BH155"/>
  <c r="BG155"/>
  <c r="BF155"/>
  <c r="T155"/>
  <c r="R155"/>
  <c r="P155"/>
  <c r="BI152"/>
  <c r="BH152"/>
  <c r="BG152"/>
  <c r="BF152"/>
  <c r="T152"/>
  <c r="R152"/>
  <c r="P152"/>
  <c r="BI150"/>
  <c r="BH150"/>
  <c r="BG150"/>
  <c r="BF150"/>
  <c r="T150"/>
  <c r="R150"/>
  <c r="P150"/>
  <c r="BI147"/>
  <c r="BH147"/>
  <c r="BG147"/>
  <c r="BF147"/>
  <c r="T147"/>
  <c r="R147"/>
  <c r="P147"/>
  <c r="BI145"/>
  <c r="BH145"/>
  <c r="BG145"/>
  <c r="BF145"/>
  <c r="T145"/>
  <c r="R145"/>
  <c r="P145"/>
  <c r="BI143"/>
  <c r="BH143"/>
  <c r="BG143"/>
  <c r="BF143"/>
  <c r="T143"/>
  <c r="R143"/>
  <c r="P143"/>
  <c r="BI141"/>
  <c r="BH141"/>
  <c r="BG141"/>
  <c r="BF141"/>
  <c r="T141"/>
  <c r="R141"/>
  <c r="P141"/>
  <c r="BI139"/>
  <c r="BH139"/>
  <c r="BG139"/>
  <c r="BF139"/>
  <c r="T139"/>
  <c r="R139"/>
  <c r="P139"/>
  <c r="BI137"/>
  <c r="BH137"/>
  <c r="BG137"/>
  <c r="BF137"/>
  <c r="T137"/>
  <c r="R137"/>
  <c r="P137"/>
  <c r="BI135"/>
  <c r="BH135"/>
  <c r="BG135"/>
  <c r="BF135"/>
  <c r="T135"/>
  <c r="R135"/>
  <c r="P135"/>
  <c r="BI132"/>
  <c r="BH132"/>
  <c r="BG132"/>
  <c r="BF132"/>
  <c r="T132"/>
  <c r="R132"/>
  <c r="P132"/>
  <c r="BI130"/>
  <c r="BH130"/>
  <c r="BG130"/>
  <c r="BF130"/>
  <c r="T130"/>
  <c r="R130"/>
  <c r="P130"/>
  <c r="BI128"/>
  <c r="BH128"/>
  <c r="BG128"/>
  <c r="BF128"/>
  <c r="T128"/>
  <c r="R128"/>
  <c r="P128"/>
  <c r="BI126"/>
  <c r="BH126"/>
  <c r="BG126"/>
  <c r="BF126"/>
  <c r="T126"/>
  <c r="R126"/>
  <c r="P126"/>
  <c r="BI124"/>
  <c r="BH124"/>
  <c r="BG124"/>
  <c r="BF124"/>
  <c r="T124"/>
  <c r="R124"/>
  <c r="P124"/>
  <c r="BI122"/>
  <c r="BH122"/>
  <c r="BG122"/>
  <c r="BF122"/>
  <c r="T122"/>
  <c r="R122"/>
  <c r="P122"/>
  <c r="BI120"/>
  <c r="BH120"/>
  <c r="BG120"/>
  <c r="BF120"/>
  <c r="T120"/>
  <c r="R120"/>
  <c r="P120"/>
  <c r="BI118"/>
  <c r="BH118"/>
  <c r="BG118"/>
  <c r="BF118"/>
  <c r="T118"/>
  <c r="R118"/>
  <c r="P118"/>
  <c r="BI116"/>
  <c r="BH116"/>
  <c r="BG116"/>
  <c r="BF116"/>
  <c r="T116"/>
  <c r="R116"/>
  <c r="P116"/>
  <c r="BI115"/>
  <c r="BH115"/>
  <c r="BG115"/>
  <c r="BF115"/>
  <c r="T115"/>
  <c r="R115"/>
  <c r="P115"/>
  <c r="BI114"/>
  <c r="BH114"/>
  <c r="BG114"/>
  <c r="BF114"/>
  <c r="T114"/>
  <c r="R114"/>
  <c r="P114"/>
  <c r="BI113"/>
  <c r="BH113"/>
  <c r="BG113"/>
  <c r="BF113"/>
  <c r="T113"/>
  <c r="R113"/>
  <c r="P113"/>
  <c r="BI112"/>
  <c r="BH112"/>
  <c r="BG112"/>
  <c r="BF112"/>
  <c r="T112"/>
  <c r="R112"/>
  <c r="P112"/>
  <c r="BI111"/>
  <c r="BH111"/>
  <c r="BG111"/>
  <c r="BF111"/>
  <c r="T111"/>
  <c r="R111"/>
  <c r="P111"/>
  <c r="BI109"/>
  <c r="BH109"/>
  <c r="BG109"/>
  <c r="BF109"/>
  <c r="T109"/>
  <c r="R109"/>
  <c r="P109"/>
  <c r="BI107"/>
  <c r="BH107"/>
  <c r="BG107"/>
  <c r="BF107"/>
  <c r="T107"/>
  <c r="R107"/>
  <c r="P107"/>
  <c r="BI104"/>
  <c r="BH104"/>
  <c r="BG104"/>
  <c r="BF104"/>
  <c r="T104"/>
  <c r="R104"/>
  <c r="P104"/>
  <c r="BI102"/>
  <c r="BH102"/>
  <c r="BG102"/>
  <c r="BF102"/>
  <c r="T102"/>
  <c r="R102"/>
  <c r="P102"/>
  <c r="BI100"/>
  <c r="BH100"/>
  <c r="BG100"/>
  <c r="BF100"/>
  <c r="T100"/>
  <c r="R100"/>
  <c r="P100"/>
  <c r="BI96"/>
  <c r="BH96"/>
  <c r="BG96"/>
  <c r="BF96"/>
  <c r="T96"/>
  <c r="T95"/>
  <c r="R96"/>
  <c r="R95"/>
  <c r="P96"/>
  <c r="P95"/>
  <c r="BI93"/>
  <c r="BH93"/>
  <c r="BG93"/>
  <c r="BF93"/>
  <c r="T93"/>
  <c r="T92"/>
  <c r="R93"/>
  <c r="R92"/>
  <c r="P93"/>
  <c r="P92"/>
  <c r="BI90"/>
  <c r="BH90"/>
  <c r="BG90"/>
  <c r="BF90"/>
  <c r="T90"/>
  <c r="T89"/>
  <c r="T88"/>
  <c r="R90"/>
  <c r="R89"/>
  <c r="R88"/>
  <c r="P90"/>
  <c r="P89"/>
  <c r="P88"/>
  <c r="F81"/>
  <c r="E79"/>
  <c r="F52"/>
  <c r="E50"/>
  <c r="J24"/>
  <c r="E24"/>
  <c r="J55"/>
  <c r="J23"/>
  <c r="J21"/>
  <c r="E21"/>
  <c r="J54"/>
  <c r="J20"/>
  <c r="J18"/>
  <c r="E18"/>
  <c r="F84"/>
  <c r="J17"/>
  <c r="J15"/>
  <c r="E15"/>
  <c r="F54"/>
  <c r="J14"/>
  <c r="J12"/>
  <c r="J81"/>
  <c r="E7"/>
  <c r="E48"/>
  <c i="5" r="J37"/>
  <c r="J36"/>
  <c i="1" r="AY58"/>
  <c i="5" r="J35"/>
  <c i="1" r="AX58"/>
  <c i="5" r="BI105"/>
  <c r="BH105"/>
  <c r="BG105"/>
  <c r="BF105"/>
  <c r="T105"/>
  <c r="R105"/>
  <c r="P105"/>
  <c r="BI104"/>
  <c r="BH104"/>
  <c r="BG104"/>
  <c r="BF104"/>
  <c r="T104"/>
  <c r="R104"/>
  <c r="P104"/>
  <c r="BI103"/>
  <c r="BH103"/>
  <c r="BG103"/>
  <c r="BF103"/>
  <c r="T103"/>
  <c r="R103"/>
  <c r="P103"/>
  <c r="BI101"/>
  <c r="BH101"/>
  <c r="BG101"/>
  <c r="BF101"/>
  <c r="T101"/>
  <c r="R101"/>
  <c r="P101"/>
  <c r="BI99"/>
  <c r="BH99"/>
  <c r="BG99"/>
  <c r="BF99"/>
  <c r="T99"/>
  <c r="R99"/>
  <c r="P99"/>
  <c r="BI98"/>
  <c r="BH98"/>
  <c r="BG98"/>
  <c r="BF98"/>
  <c r="T98"/>
  <c r="R98"/>
  <c r="P98"/>
  <c r="BI96"/>
  <c r="BH96"/>
  <c r="BG96"/>
  <c r="BF96"/>
  <c r="T96"/>
  <c r="R96"/>
  <c r="P96"/>
  <c r="BI94"/>
  <c r="BH94"/>
  <c r="BG94"/>
  <c r="BF94"/>
  <c r="T94"/>
  <c r="R94"/>
  <c r="P94"/>
  <c r="BI92"/>
  <c r="BH92"/>
  <c r="BG92"/>
  <c r="BF92"/>
  <c r="T92"/>
  <c r="R92"/>
  <c r="P92"/>
  <c r="BI91"/>
  <c r="BH91"/>
  <c r="BG91"/>
  <c r="BF91"/>
  <c r="T91"/>
  <c r="R91"/>
  <c r="P91"/>
  <c r="BI89"/>
  <c r="BH89"/>
  <c r="BG89"/>
  <c r="BF89"/>
  <c r="T89"/>
  <c r="R89"/>
  <c r="P89"/>
  <c r="BI88"/>
  <c r="BH88"/>
  <c r="BG88"/>
  <c r="BF88"/>
  <c r="T88"/>
  <c r="R88"/>
  <c r="P88"/>
  <c r="BI86"/>
  <c r="BH86"/>
  <c r="BG86"/>
  <c r="BF86"/>
  <c r="T86"/>
  <c r="R86"/>
  <c r="P86"/>
  <c r="BI84"/>
  <c r="BH84"/>
  <c r="BG84"/>
  <c r="BF84"/>
  <c r="T84"/>
  <c r="R84"/>
  <c r="P84"/>
  <c r="BI82"/>
  <c r="BH82"/>
  <c r="BG82"/>
  <c r="BF82"/>
  <c r="T82"/>
  <c r="R82"/>
  <c r="P82"/>
  <c r="F74"/>
  <c r="E72"/>
  <c r="F52"/>
  <c r="E50"/>
  <c r="J24"/>
  <c r="E24"/>
  <c r="J77"/>
  <c r="J23"/>
  <c r="J21"/>
  <c r="E21"/>
  <c r="J76"/>
  <c r="J20"/>
  <c r="J18"/>
  <c r="E18"/>
  <c r="F55"/>
  <c r="J17"/>
  <c r="J15"/>
  <c r="E15"/>
  <c r="F54"/>
  <c r="J14"/>
  <c r="J12"/>
  <c r="J52"/>
  <c r="E7"/>
  <c r="E48"/>
  <c i="4" r="J37"/>
  <c r="J36"/>
  <c i="1" r="AY57"/>
  <c i="4" r="J35"/>
  <c i="1" r="AX57"/>
  <c i="4" r="BI141"/>
  <c r="BH141"/>
  <c r="BG141"/>
  <c r="BF141"/>
  <c r="T141"/>
  <c r="R141"/>
  <c r="P141"/>
  <c r="BI139"/>
  <c r="BH139"/>
  <c r="BG139"/>
  <c r="BF139"/>
  <c r="T139"/>
  <c r="R139"/>
  <c r="P139"/>
  <c r="BI137"/>
  <c r="BH137"/>
  <c r="BG137"/>
  <c r="BF137"/>
  <c r="T137"/>
  <c r="R137"/>
  <c r="P137"/>
  <c r="BI136"/>
  <c r="BH136"/>
  <c r="BG136"/>
  <c r="BF136"/>
  <c r="T136"/>
  <c r="R136"/>
  <c r="P136"/>
  <c r="BI135"/>
  <c r="BH135"/>
  <c r="BG135"/>
  <c r="BF135"/>
  <c r="T135"/>
  <c r="R135"/>
  <c r="P135"/>
  <c r="BI134"/>
  <c r="BH134"/>
  <c r="BG134"/>
  <c r="BF134"/>
  <c r="T134"/>
  <c r="R134"/>
  <c r="P134"/>
  <c r="BI133"/>
  <c r="BH133"/>
  <c r="BG133"/>
  <c r="BF133"/>
  <c r="T133"/>
  <c r="R133"/>
  <c r="P133"/>
  <c r="BI131"/>
  <c r="BH131"/>
  <c r="BG131"/>
  <c r="BF131"/>
  <c r="T131"/>
  <c r="R131"/>
  <c r="P131"/>
  <c r="BI129"/>
  <c r="BH129"/>
  <c r="BG129"/>
  <c r="BF129"/>
  <c r="T129"/>
  <c r="R129"/>
  <c r="P129"/>
  <c r="BI127"/>
  <c r="BH127"/>
  <c r="BG127"/>
  <c r="BF127"/>
  <c r="T127"/>
  <c r="R127"/>
  <c r="P127"/>
  <c r="BI125"/>
  <c r="BH125"/>
  <c r="BG125"/>
  <c r="BF125"/>
  <c r="T125"/>
  <c r="R125"/>
  <c r="P125"/>
  <c r="BI123"/>
  <c r="BH123"/>
  <c r="BG123"/>
  <c r="BF123"/>
  <c r="T123"/>
  <c r="R123"/>
  <c r="P123"/>
  <c r="BI122"/>
  <c r="BH122"/>
  <c r="BG122"/>
  <c r="BF122"/>
  <c r="T122"/>
  <c r="R122"/>
  <c r="P122"/>
  <c r="BI121"/>
  <c r="BH121"/>
  <c r="BG121"/>
  <c r="BF121"/>
  <c r="T121"/>
  <c r="R121"/>
  <c r="P121"/>
  <c r="BI119"/>
  <c r="BH119"/>
  <c r="BG119"/>
  <c r="BF119"/>
  <c r="T119"/>
  <c r="R119"/>
  <c r="P119"/>
  <c r="BI118"/>
  <c r="BH118"/>
  <c r="BG118"/>
  <c r="BF118"/>
  <c r="T118"/>
  <c r="R118"/>
  <c r="P118"/>
  <c r="BI117"/>
  <c r="BH117"/>
  <c r="BG117"/>
  <c r="BF117"/>
  <c r="T117"/>
  <c r="R117"/>
  <c r="P117"/>
  <c r="BI115"/>
  <c r="BH115"/>
  <c r="BG115"/>
  <c r="BF115"/>
  <c r="T115"/>
  <c r="R115"/>
  <c r="P115"/>
  <c r="BI113"/>
  <c r="BH113"/>
  <c r="BG113"/>
  <c r="BF113"/>
  <c r="T113"/>
  <c r="R113"/>
  <c r="P113"/>
  <c r="BI111"/>
  <c r="BH111"/>
  <c r="BG111"/>
  <c r="BF111"/>
  <c r="T111"/>
  <c r="R111"/>
  <c r="P111"/>
  <c r="BI109"/>
  <c r="BH109"/>
  <c r="BG109"/>
  <c r="BF109"/>
  <c r="T109"/>
  <c r="R109"/>
  <c r="P109"/>
  <c r="BI107"/>
  <c r="BH107"/>
  <c r="BG107"/>
  <c r="BF107"/>
  <c r="T107"/>
  <c r="R107"/>
  <c r="P107"/>
  <c r="BI105"/>
  <c r="BH105"/>
  <c r="BG105"/>
  <c r="BF105"/>
  <c r="T105"/>
  <c r="R105"/>
  <c r="P105"/>
  <c r="BI103"/>
  <c r="BH103"/>
  <c r="BG103"/>
  <c r="BF103"/>
  <c r="T103"/>
  <c r="R103"/>
  <c r="P103"/>
  <c r="BI101"/>
  <c r="BH101"/>
  <c r="BG101"/>
  <c r="BF101"/>
  <c r="T101"/>
  <c r="R101"/>
  <c r="P101"/>
  <c r="BI99"/>
  <c r="BH99"/>
  <c r="BG99"/>
  <c r="BF99"/>
  <c r="T99"/>
  <c r="R99"/>
  <c r="P99"/>
  <c r="BI97"/>
  <c r="BH97"/>
  <c r="BG97"/>
  <c r="BF97"/>
  <c r="T97"/>
  <c r="R97"/>
  <c r="P97"/>
  <c r="BI95"/>
  <c r="BH95"/>
  <c r="BG95"/>
  <c r="BF95"/>
  <c r="T95"/>
  <c r="R95"/>
  <c r="P95"/>
  <c r="BI93"/>
  <c r="BH93"/>
  <c r="BG93"/>
  <c r="BF93"/>
  <c r="T93"/>
  <c r="R93"/>
  <c r="P93"/>
  <c r="BI91"/>
  <c r="BH91"/>
  <c r="BG91"/>
  <c r="BF91"/>
  <c r="T91"/>
  <c r="R91"/>
  <c r="P91"/>
  <c r="BI90"/>
  <c r="BH90"/>
  <c r="BG90"/>
  <c r="BF90"/>
  <c r="T90"/>
  <c r="R90"/>
  <c r="P90"/>
  <c r="BI89"/>
  <c r="BH89"/>
  <c r="BG89"/>
  <c r="BF89"/>
  <c r="T89"/>
  <c r="R89"/>
  <c r="P89"/>
  <c r="BI87"/>
  <c r="BH87"/>
  <c r="BG87"/>
  <c r="BF87"/>
  <c r="T87"/>
  <c r="R87"/>
  <c r="P87"/>
  <c r="BI86"/>
  <c r="BH86"/>
  <c r="BG86"/>
  <c r="BF86"/>
  <c r="T86"/>
  <c r="R86"/>
  <c r="P86"/>
  <c r="BI84"/>
  <c r="BH84"/>
  <c r="BG84"/>
  <c r="BF84"/>
  <c r="T84"/>
  <c r="R84"/>
  <c r="P84"/>
  <c r="BI82"/>
  <c r="BH82"/>
  <c r="BG82"/>
  <c r="BF82"/>
  <c r="T82"/>
  <c r="R82"/>
  <c r="P82"/>
  <c r="F74"/>
  <c r="E72"/>
  <c r="F52"/>
  <c r="E50"/>
  <c r="J24"/>
  <c r="E24"/>
  <c r="J77"/>
  <c r="J23"/>
  <c r="J21"/>
  <c r="E21"/>
  <c r="J76"/>
  <c r="J20"/>
  <c r="J18"/>
  <c r="E18"/>
  <c r="F55"/>
  <c r="J17"/>
  <c r="J15"/>
  <c r="E15"/>
  <c r="F54"/>
  <c r="J14"/>
  <c r="J12"/>
  <c r="J52"/>
  <c r="E7"/>
  <c r="E48"/>
  <c i="3" r="J37"/>
  <c r="J36"/>
  <c i="1" r="AY56"/>
  <c i="3" r="J35"/>
  <c i="1" r="AX56"/>
  <c i="3" r="BI86"/>
  <c r="BH86"/>
  <c r="BG86"/>
  <c r="BF86"/>
  <c r="T86"/>
  <c r="R86"/>
  <c r="P86"/>
  <c r="BI84"/>
  <c r="BH84"/>
  <c r="BG84"/>
  <c r="BF84"/>
  <c r="T84"/>
  <c r="R84"/>
  <c r="P84"/>
  <c r="F75"/>
  <c r="E73"/>
  <c r="F52"/>
  <c r="E50"/>
  <c r="J24"/>
  <c r="E24"/>
  <c r="J78"/>
  <c r="J23"/>
  <c r="J21"/>
  <c r="E21"/>
  <c r="J54"/>
  <c r="J20"/>
  <c r="J18"/>
  <c r="E18"/>
  <c r="F55"/>
  <c r="J17"/>
  <c r="J15"/>
  <c r="E15"/>
  <c r="F54"/>
  <c r="J14"/>
  <c r="J12"/>
  <c r="J75"/>
  <c r="E7"/>
  <c r="E71"/>
  <c i="2" r="J37"/>
  <c r="J36"/>
  <c i="1" r="AY55"/>
  <c i="2" r="J35"/>
  <c i="1" r="AX55"/>
  <c i="2" r="BI585"/>
  <c r="BH585"/>
  <c r="BG585"/>
  <c r="BF585"/>
  <c r="T585"/>
  <c r="R585"/>
  <c r="P585"/>
  <c r="BI583"/>
  <c r="BH583"/>
  <c r="BG583"/>
  <c r="BF583"/>
  <c r="T583"/>
  <c r="R583"/>
  <c r="P583"/>
  <c r="BI580"/>
  <c r="BH580"/>
  <c r="BG580"/>
  <c r="BF580"/>
  <c r="T580"/>
  <c r="R580"/>
  <c r="P580"/>
  <c r="BI578"/>
  <c r="BH578"/>
  <c r="BG578"/>
  <c r="BF578"/>
  <c r="T578"/>
  <c r="R578"/>
  <c r="P578"/>
  <c r="BI575"/>
  <c r="BH575"/>
  <c r="BG575"/>
  <c r="BF575"/>
  <c r="T575"/>
  <c r="T574"/>
  <c r="R575"/>
  <c r="R574"/>
  <c r="P575"/>
  <c r="P574"/>
  <c r="BI572"/>
  <c r="BH572"/>
  <c r="BG572"/>
  <c r="BF572"/>
  <c r="T572"/>
  <c r="T571"/>
  <c r="T570"/>
  <c r="R572"/>
  <c r="R571"/>
  <c r="R570"/>
  <c r="P572"/>
  <c r="P571"/>
  <c r="P570"/>
  <c r="BI563"/>
  <c r="BH563"/>
  <c r="BG563"/>
  <c r="BF563"/>
  <c r="T563"/>
  <c r="T562"/>
  <c r="R563"/>
  <c r="R562"/>
  <c r="P563"/>
  <c r="P562"/>
  <c r="BI557"/>
  <c r="BH557"/>
  <c r="BG557"/>
  <c r="BF557"/>
  <c r="T557"/>
  <c r="R557"/>
  <c r="P557"/>
  <c r="BI555"/>
  <c r="BH555"/>
  <c r="BG555"/>
  <c r="BF555"/>
  <c r="T555"/>
  <c r="R555"/>
  <c r="P555"/>
  <c r="BI553"/>
  <c r="BH553"/>
  <c r="BG553"/>
  <c r="BF553"/>
  <c r="T553"/>
  <c r="R553"/>
  <c r="P553"/>
  <c r="BI548"/>
  <c r="BH548"/>
  <c r="BG548"/>
  <c r="BF548"/>
  <c r="T548"/>
  <c r="R548"/>
  <c r="P548"/>
  <c r="BI545"/>
  <c r="BH545"/>
  <c r="BG545"/>
  <c r="BF545"/>
  <c r="T545"/>
  <c r="R545"/>
  <c r="P545"/>
  <c r="BI543"/>
  <c r="BH543"/>
  <c r="BG543"/>
  <c r="BF543"/>
  <c r="T543"/>
  <c r="R543"/>
  <c r="P543"/>
  <c r="BI535"/>
  <c r="BH535"/>
  <c r="BG535"/>
  <c r="BF535"/>
  <c r="T535"/>
  <c r="R535"/>
  <c r="P535"/>
  <c r="BI532"/>
  <c r="BH532"/>
  <c r="BG532"/>
  <c r="BF532"/>
  <c r="T532"/>
  <c r="R532"/>
  <c r="P532"/>
  <c r="BI525"/>
  <c r="BH525"/>
  <c r="BG525"/>
  <c r="BF525"/>
  <c r="T525"/>
  <c r="R525"/>
  <c r="P525"/>
  <c r="BI523"/>
  <c r="BH523"/>
  <c r="BG523"/>
  <c r="BF523"/>
  <c r="T523"/>
  <c r="R523"/>
  <c r="P523"/>
  <c r="BI521"/>
  <c r="BH521"/>
  <c r="BG521"/>
  <c r="BF521"/>
  <c r="T521"/>
  <c r="R521"/>
  <c r="P521"/>
  <c r="BI519"/>
  <c r="BH519"/>
  <c r="BG519"/>
  <c r="BF519"/>
  <c r="T519"/>
  <c r="R519"/>
  <c r="P519"/>
  <c r="BI517"/>
  <c r="BH517"/>
  <c r="BG517"/>
  <c r="BF517"/>
  <c r="T517"/>
  <c r="R517"/>
  <c r="P517"/>
  <c r="BI509"/>
  <c r="BH509"/>
  <c r="BG509"/>
  <c r="BF509"/>
  <c r="T509"/>
  <c r="R509"/>
  <c r="P509"/>
  <c r="BI508"/>
  <c r="BH508"/>
  <c r="BG508"/>
  <c r="BF508"/>
  <c r="T508"/>
  <c r="R508"/>
  <c r="P508"/>
  <c r="BI506"/>
  <c r="BH506"/>
  <c r="BG506"/>
  <c r="BF506"/>
  <c r="T506"/>
  <c r="R506"/>
  <c r="P506"/>
  <c r="BI499"/>
  <c r="BH499"/>
  <c r="BG499"/>
  <c r="BF499"/>
  <c r="T499"/>
  <c r="R499"/>
  <c r="P499"/>
  <c r="BI496"/>
  <c r="BH496"/>
  <c r="BG496"/>
  <c r="BF496"/>
  <c r="T496"/>
  <c r="R496"/>
  <c r="P496"/>
  <c r="BI494"/>
  <c r="BH494"/>
  <c r="BG494"/>
  <c r="BF494"/>
  <c r="T494"/>
  <c r="R494"/>
  <c r="P494"/>
  <c r="BI491"/>
  <c r="BH491"/>
  <c r="BG491"/>
  <c r="BF491"/>
  <c r="T491"/>
  <c r="R491"/>
  <c r="P491"/>
  <c r="BI490"/>
  <c r="BH490"/>
  <c r="BG490"/>
  <c r="BF490"/>
  <c r="T490"/>
  <c r="R490"/>
  <c r="P490"/>
  <c r="BI487"/>
  <c r="BH487"/>
  <c r="BG487"/>
  <c r="BF487"/>
  <c r="T487"/>
  <c r="R487"/>
  <c r="P487"/>
  <c r="BI485"/>
  <c r="BH485"/>
  <c r="BG485"/>
  <c r="BF485"/>
  <c r="T485"/>
  <c r="R485"/>
  <c r="P485"/>
  <c r="BI477"/>
  <c r="BH477"/>
  <c r="BG477"/>
  <c r="BF477"/>
  <c r="T477"/>
  <c r="R477"/>
  <c r="P477"/>
  <c r="BI474"/>
  <c r="BH474"/>
  <c r="BG474"/>
  <c r="BF474"/>
  <c r="T474"/>
  <c r="R474"/>
  <c r="P474"/>
  <c r="BI472"/>
  <c r="BH472"/>
  <c r="BG472"/>
  <c r="BF472"/>
  <c r="T472"/>
  <c r="R472"/>
  <c r="P472"/>
  <c r="BI469"/>
  <c r="BH469"/>
  <c r="BG469"/>
  <c r="BF469"/>
  <c r="T469"/>
  <c r="R469"/>
  <c r="P469"/>
  <c r="BI466"/>
  <c r="BH466"/>
  <c r="BG466"/>
  <c r="BF466"/>
  <c r="T466"/>
  <c r="R466"/>
  <c r="P466"/>
  <c r="BI464"/>
  <c r="BH464"/>
  <c r="BG464"/>
  <c r="BF464"/>
  <c r="T464"/>
  <c r="R464"/>
  <c r="P464"/>
  <c r="BI462"/>
  <c r="BH462"/>
  <c r="BG462"/>
  <c r="BF462"/>
  <c r="T462"/>
  <c r="R462"/>
  <c r="P462"/>
  <c r="BI460"/>
  <c r="BH460"/>
  <c r="BG460"/>
  <c r="BF460"/>
  <c r="T460"/>
  <c r="R460"/>
  <c r="P460"/>
  <c r="BI458"/>
  <c r="BH458"/>
  <c r="BG458"/>
  <c r="BF458"/>
  <c r="T458"/>
  <c r="R458"/>
  <c r="P458"/>
  <c r="BI454"/>
  <c r="BH454"/>
  <c r="BG454"/>
  <c r="BF454"/>
  <c r="T454"/>
  <c r="R454"/>
  <c r="P454"/>
  <c r="BI452"/>
  <c r="BH452"/>
  <c r="BG452"/>
  <c r="BF452"/>
  <c r="T452"/>
  <c r="R452"/>
  <c r="P452"/>
  <c r="BI450"/>
  <c r="BH450"/>
  <c r="BG450"/>
  <c r="BF450"/>
  <c r="T450"/>
  <c r="R450"/>
  <c r="P450"/>
  <c r="BI443"/>
  <c r="BH443"/>
  <c r="BG443"/>
  <c r="BF443"/>
  <c r="T443"/>
  <c r="R443"/>
  <c r="P443"/>
  <c r="BI440"/>
  <c r="BH440"/>
  <c r="BG440"/>
  <c r="BF440"/>
  <c r="T440"/>
  <c r="R440"/>
  <c r="P440"/>
  <c r="BI436"/>
  <c r="BH436"/>
  <c r="BG436"/>
  <c r="BF436"/>
  <c r="T436"/>
  <c r="R436"/>
  <c r="P436"/>
  <c r="BI434"/>
  <c r="BH434"/>
  <c r="BG434"/>
  <c r="BF434"/>
  <c r="T434"/>
  <c r="R434"/>
  <c r="P434"/>
  <c r="BI430"/>
  <c r="BH430"/>
  <c r="BG430"/>
  <c r="BF430"/>
  <c r="T430"/>
  <c r="R430"/>
  <c r="P430"/>
  <c r="BI428"/>
  <c r="BH428"/>
  <c r="BG428"/>
  <c r="BF428"/>
  <c r="T428"/>
  <c r="R428"/>
  <c r="P428"/>
  <c r="BI426"/>
  <c r="BH426"/>
  <c r="BG426"/>
  <c r="BF426"/>
  <c r="T426"/>
  <c r="R426"/>
  <c r="P426"/>
  <c r="BI424"/>
  <c r="BH424"/>
  <c r="BG424"/>
  <c r="BF424"/>
  <c r="T424"/>
  <c r="R424"/>
  <c r="P424"/>
  <c r="BI418"/>
  <c r="BH418"/>
  <c r="BG418"/>
  <c r="BF418"/>
  <c r="T418"/>
  <c r="R418"/>
  <c r="P418"/>
  <c r="BI414"/>
  <c r="BH414"/>
  <c r="BG414"/>
  <c r="BF414"/>
  <c r="T414"/>
  <c r="R414"/>
  <c r="P414"/>
  <c r="BI411"/>
  <c r="BH411"/>
  <c r="BG411"/>
  <c r="BF411"/>
  <c r="T411"/>
  <c r="R411"/>
  <c r="P411"/>
  <c r="BI408"/>
  <c r="BH408"/>
  <c r="BG408"/>
  <c r="BF408"/>
  <c r="T408"/>
  <c r="R408"/>
  <c r="P408"/>
  <c r="BI406"/>
  <c r="BH406"/>
  <c r="BG406"/>
  <c r="BF406"/>
  <c r="T406"/>
  <c r="R406"/>
  <c r="P406"/>
  <c r="BI403"/>
  <c r="BH403"/>
  <c r="BG403"/>
  <c r="BF403"/>
  <c r="T403"/>
  <c r="R403"/>
  <c r="P403"/>
  <c r="BI400"/>
  <c r="BH400"/>
  <c r="BG400"/>
  <c r="BF400"/>
  <c r="T400"/>
  <c r="R400"/>
  <c r="P400"/>
  <c r="BI398"/>
  <c r="BH398"/>
  <c r="BG398"/>
  <c r="BF398"/>
  <c r="T398"/>
  <c r="R398"/>
  <c r="P398"/>
  <c r="BI394"/>
  <c r="BH394"/>
  <c r="BG394"/>
  <c r="BF394"/>
  <c r="T394"/>
  <c r="R394"/>
  <c r="P394"/>
  <c r="BI390"/>
  <c r="BH390"/>
  <c r="BG390"/>
  <c r="BF390"/>
  <c r="T390"/>
  <c r="R390"/>
  <c r="P390"/>
  <c r="BI387"/>
  <c r="BH387"/>
  <c r="BG387"/>
  <c r="BF387"/>
  <c r="T387"/>
  <c r="R387"/>
  <c r="P387"/>
  <c r="BI384"/>
  <c r="BH384"/>
  <c r="BG384"/>
  <c r="BF384"/>
  <c r="T384"/>
  <c r="R384"/>
  <c r="P384"/>
  <c r="BI380"/>
  <c r="BH380"/>
  <c r="BG380"/>
  <c r="BF380"/>
  <c r="T380"/>
  <c r="R380"/>
  <c r="P380"/>
  <c r="BI378"/>
  <c r="BH378"/>
  <c r="BG378"/>
  <c r="BF378"/>
  <c r="T378"/>
  <c r="R378"/>
  <c r="P378"/>
  <c r="BI374"/>
  <c r="BH374"/>
  <c r="BG374"/>
  <c r="BF374"/>
  <c r="T374"/>
  <c r="R374"/>
  <c r="P374"/>
  <c r="BI371"/>
  <c r="BH371"/>
  <c r="BG371"/>
  <c r="BF371"/>
  <c r="T371"/>
  <c r="R371"/>
  <c r="P371"/>
  <c r="BI369"/>
  <c r="BH369"/>
  <c r="BG369"/>
  <c r="BF369"/>
  <c r="T369"/>
  <c r="R369"/>
  <c r="P369"/>
  <c r="BI368"/>
  <c r="BH368"/>
  <c r="BG368"/>
  <c r="BF368"/>
  <c r="T368"/>
  <c r="R368"/>
  <c r="P368"/>
  <c r="BI366"/>
  <c r="BH366"/>
  <c r="BG366"/>
  <c r="BF366"/>
  <c r="T366"/>
  <c r="R366"/>
  <c r="P366"/>
  <c r="BI364"/>
  <c r="BH364"/>
  <c r="BG364"/>
  <c r="BF364"/>
  <c r="T364"/>
  <c r="R364"/>
  <c r="P364"/>
  <c r="BI362"/>
  <c r="BH362"/>
  <c r="BG362"/>
  <c r="BF362"/>
  <c r="T362"/>
  <c r="R362"/>
  <c r="P362"/>
  <c r="BI361"/>
  <c r="BH361"/>
  <c r="BG361"/>
  <c r="BF361"/>
  <c r="T361"/>
  <c r="R361"/>
  <c r="P361"/>
  <c r="BI358"/>
  <c r="BH358"/>
  <c r="BG358"/>
  <c r="BF358"/>
  <c r="T358"/>
  <c r="R358"/>
  <c r="P358"/>
  <c r="BI356"/>
  <c r="BH356"/>
  <c r="BG356"/>
  <c r="BF356"/>
  <c r="T356"/>
  <c r="R356"/>
  <c r="P356"/>
  <c r="BI355"/>
  <c r="BH355"/>
  <c r="BG355"/>
  <c r="BF355"/>
  <c r="T355"/>
  <c r="R355"/>
  <c r="P355"/>
  <c r="BI353"/>
  <c r="BH353"/>
  <c r="BG353"/>
  <c r="BF353"/>
  <c r="T353"/>
  <c r="R353"/>
  <c r="P353"/>
  <c r="BI352"/>
  <c r="BH352"/>
  <c r="BG352"/>
  <c r="BF352"/>
  <c r="T352"/>
  <c r="R352"/>
  <c r="P352"/>
  <c r="BI350"/>
  <c r="BH350"/>
  <c r="BG350"/>
  <c r="BF350"/>
  <c r="T350"/>
  <c r="R350"/>
  <c r="P350"/>
  <c r="BI349"/>
  <c r="BH349"/>
  <c r="BG349"/>
  <c r="BF349"/>
  <c r="T349"/>
  <c r="R349"/>
  <c r="P349"/>
  <c r="BI347"/>
  <c r="BH347"/>
  <c r="BG347"/>
  <c r="BF347"/>
  <c r="T347"/>
  <c r="R347"/>
  <c r="P347"/>
  <c r="BI345"/>
  <c r="BH345"/>
  <c r="BG345"/>
  <c r="BF345"/>
  <c r="T345"/>
  <c r="R345"/>
  <c r="P345"/>
  <c r="BI343"/>
  <c r="BH343"/>
  <c r="BG343"/>
  <c r="BF343"/>
  <c r="T343"/>
  <c r="R343"/>
  <c r="P343"/>
  <c r="BI342"/>
  <c r="BH342"/>
  <c r="BG342"/>
  <c r="BF342"/>
  <c r="T342"/>
  <c r="R342"/>
  <c r="P342"/>
  <c r="BI341"/>
  <c r="BH341"/>
  <c r="BG341"/>
  <c r="BF341"/>
  <c r="T341"/>
  <c r="R341"/>
  <c r="P341"/>
  <c r="BI339"/>
  <c r="BH339"/>
  <c r="BG339"/>
  <c r="BF339"/>
  <c r="T339"/>
  <c r="R339"/>
  <c r="P339"/>
  <c r="BI336"/>
  <c r="BH336"/>
  <c r="BG336"/>
  <c r="BF336"/>
  <c r="T336"/>
  <c r="R336"/>
  <c r="P336"/>
  <c r="BI334"/>
  <c r="BH334"/>
  <c r="BG334"/>
  <c r="BF334"/>
  <c r="T334"/>
  <c r="R334"/>
  <c r="P334"/>
  <c r="BI331"/>
  <c r="BH331"/>
  <c r="BG331"/>
  <c r="BF331"/>
  <c r="T331"/>
  <c r="R331"/>
  <c r="P331"/>
  <c r="BI329"/>
  <c r="BH329"/>
  <c r="BG329"/>
  <c r="BF329"/>
  <c r="T329"/>
  <c r="R329"/>
  <c r="P329"/>
  <c r="BI326"/>
  <c r="BH326"/>
  <c r="BG326"/>
  <c r="BF326"/>
  <c r="T326"/>
  <c r="T325"/>
  <c r="R326"/>
  <c r="R325"/>
  <c r="P326"/>
  <c r="P325"/>
  <c r="BI323"/>
  <c r="BH323"/>
  <c r="BG323"/>
  <c r="BF323"/>
  <c r="T323"/>
  <c r="R323"/>
  <c r="P323"/>
  <c r="BI321"/>
  <c r="BH321"/>
  <c r="BG321"/>
  <c r="BF321"/>
  <c r="T321"/>
  <c r="R321"/>
  <c r="P321"/>
  <c r="BI318"/>
  <c r="BH318"/>
  <c r="BG318"/>
  <c r="BF318"/>
  <c r="T318"/>
  <c r="R318"/>
  <c r="P318"/>
  <c r="BI315"/>
  <c r="BH315"/>
  <c r="BG315"/>
  <c r="BF315"/>
  <c r="T315"/>
  <c r="R315"/>
  <c r="P315"/>
  <c r="BI313"/>
  <c r="BH313"/>
  <c r="BG313"/>
  <c r="BF313"/>
  <c r="T313"/>
  <c r="R313"/>
  <c r="P313"/>
  <c r="BI310"/>
  <c r="BH310"/>
  <c r="BG310"/>
  <c r="BF310"/>
  <c r="T310"/>
  <c r="R310"/>
  <c r="P310"/>
  <c r="BI305"/>
  <c r="BH305"/>
  <c r="BG305"/>
  <c r="BF305"/>
  <c r="T305"/>
  <c r="R305"/>
  <c r="P305"/>
  <c r="BI303"/>
  <c r="BH303"/>
  <c r="BG303"/>
  <c r="BF303"/>
  <c r="T303"/>
  <c r="R303"/>
  <c r="P303"/>
  <c r="BI300"/>
  <c r="BH300"/>
  <c r="BG300"/>
  <c r="BF300"/>
  <c r="T300"/>
  <c r="R300"/>
  <c r="P300"/>
  <c r="BI298"/>
  <c r="BH298"/>
  <c r="BG298"/>
  <c r="BF298"/>
  <c r="T298"/>
  <c r="R298"/>
  <c r="P298"/>
  <c r="BI295"/>
  <c r="BH295"/>
  <c r="BG295"/>
  <c r="BF295"/>
  <c r="T295"/>
  <c r="R295"/>
  <c r="P295"/>
  <c r="BI293"/>
  <c r="BH293"/>
  <c r="BG293"/>
  <c r="BF293"/>
  <c r="T293"/>
  <c r="R293"/>
  <c r="P293"/>
  <c r="BI290"/>
  <c r="BH290"/>
  <c r="BG290"/>
  <c r="BF290"/>
  <c r="T290"/>
  <c r="R290"/>
  <c r="P290"/>
  <c r="BI288"/>
  <c r="BH288"/>
  <c r="BG288"/>
  <c r="BF288"/>
  <c r="T288"/>
  <c r="R288"/>
  <c r="P288"/>
  <c r="BI283"/>
  <c r="BH283"/>
  <c r="BG283"/>
  <c r="BF283"/>
  <c r="T283"/>
  <c r="R283"/>
  <c r="P283"/>
  <c r="BI281"/>
  <c r="BH281"/>
  <c r="BG281"/>
  <c r="BF281"/>
  <c r="T281"/>
  <c r="R281"/>
  <c r="P281"/>
  <c r="BI275"/>
  <c r="BH275"/>
  <c r="BG275"/>
  <c r="BF275"/>
  <c r="T275"/>
  <c r="R275"/>
  <c r="P275"/>
  <c r="BI271"/>
  <c r="BH271"/>
  <c r="BG271"/>
  <c r="BF271"/>
  <c r="T271"/>
  <c r="T270"/>
  <c r="R271"/>
  <c r="R270"/>
  <c r="P271"/>
  <c r="P270"/>
  <c r="BI265"/>
  <c r="BH265"/>
  <c r="BG265"/>
  <c r="BF265"/>
  <c r="T265"/>
  <c r="R265"/>
  <c r="P265"/>
  <c r="BI263"/>
  <c r="BH263"/>
  <c r="BG263"/>
  <c r="BF263"/>
  <c r="T263"/>
  <c r="R263"/>
  <c r="P263"/>
  <c r="BI261"/>
  <c r="BH261"/>
  <c r="BG261"/>
  <c r="BF261"/>
  <c r="T261"/>
  <c r="R261"/>
  <c r="P261"/>
  <c r="BI258"/>
  <c r="BH258"/>
  <c r="BG258"/>
  <c r="BF258"/>
  <c r="T258"/>
  <c r="R258"/>
  <c r="P258"/>
  <c r="BI256"/>
  <c r="BH256"/>
  <c r="BG256"/>
  <c r="BF256"/>
  <c r="T256"/>
  <c r="R256"/>
  <c r="P256"/>
  <c r="BI254"/>
  <c r="BH254"/>
  <c r="BG254"/>
  <c r="BF254"/>
  <c r="T254"/>
  <c r="R254"/>
  <c r="P254"/>
  <c r="BI250"/>
  <c r="BH250"/>
  <c r="BG250"/>
  <c r="BF250"/>
  <c r="T250"/>
  <c r="R250"/>
  <c r="P250"/>
  <c r="BI246"/>
  <c r="BH246"/>
  <c r="BG246"/>
  <c r="BF246"/>
  <c r="T246"/>
  <c r="R246"/>
  <c r="P246"/>
  <c r="BI240"/>
  <c r="BH240"/>
  <c r="BG240"/>
  <c r="BF240"/>
  <c r="T240"/>
  <c r="R240"/>
  <c r="P240"/>
  <c r="BI234"/>
  <c r="BH234"/>
  <c r="BG234"/>
  <c r="BF234"/>
  <c r="T234"/>
  <c r="R234"/>
  <c r="P234"/>
  <c r="BI227"/>
  <c r="BH227"/>
  <c r="BG227"/>
  <c r="BF227"/>
  <c r="T227"/>
  <c r="R227"/>
  <c r="P227"/>
  <c r="BI224"/>
  <c r="BH224"/>
  <c r="BG224"/>
  <c r="BF224"/>
  <c r="T224"/>
  <c r="R224"/>
  <c r="P224"/>
  <c r="BI219"/>
  <c r="BH219"/>
  <c r="BG219"/>
  <c r="BF219"/>
  <c r="T219"/>
  <c r="R219"/>
  <c r="P219"/>
  <c r="BI217"/>
  <c r="BH217"/>
  <c r="BG217"/>
  <c r="BF217"/>
  <c r="T217"/>
  <c r="R217"/>
  <c r="P217"/>
  <c r="BI216"/>
  <c r="BH216"/>
  <c r="BG216"/>
  <c r="BF216"/>
  <c r="T216"/>
  <c r="R216"/>
  <c r="P216"/>
  <c r="BI215"/>
  <c r="BH215"/>
  <c r="BG215"/>
  <c r="BF215"/>
  <c r="T215"/>
  <c r="R215"/>
  <c r="P215"/>
  <c r="BI213"/>
  <c r="BH213"/>
  <c r="BG213"/>
  <c r="BF213"/>
  <c r="T213"/>
  <c r="R213"/>
  <c r="P213"/>
  <c r="BI207"/>
  <c r="BH207"/>
  <c r="BG207"/>
  <c r="BF207"/>
  <c r="T207"/>
  <c r="R207"/>
  <c r="P207"/>
  <c r="BI204"/>
  <c r="BH204"/>
  <c r="BG204"/>
  <c r="BF204"/>
  <c r="T204"/>
  <c r="R204"/>
  <c r="P204"/>
  <c r="BI202"/>
  <c r="BH202"/>
  <c r="BG202"/>
  <c r="BF202"/>
  <c r="T202"/>
  <c r="R202"/>
  <c r="P202"/>
  <c r="BI196"/>
  <c r="BH196"/>
  <c r="BG196"/>
  <c r="BF196"/>
  <c r="T196"/>
  <c r="R196"/>
  <c r="P196"/>
  <c r="BI195"/>
  <c r="BH195"/>
  <c r="BG195"/>
  <c r="BF195"/>
  <c r="T195"/>
  <c r="R195"/>
  <c r="P195"/>
  <c r="BI191"/>
  <c r="BH191"/>
  <c r="BG191"/>
  <c r="BF191"/>
  <c r="T191"/>
  <c r="R191"/>
  <c r="P191"/>
  <c r="BI189"/>
  <c r="BH189"/>
  <c r="BG189"/>
  <c r="BF189"/>
  <c r="T189"/>
  <c r="R189"/>
  <c r="P189"/>
  <c r="BI187"/>
  <c r="BH187"/>
  <c r="BG187"/>
  <c r="BF187"/>
  <c r="T187"/>
  <c r="R187"/>
  <c r="P187"/>
  <c r="BI185"/>
  <c r="BH185"/>
  <c r="BG185"/>
  <c r="BF185"/>
  <c r="T185"/>
  <c r="R185"/>
  <c r="P185"/>
  <c r="BI182"/>
  <c r="BH182"/>
  <c r="BG182"/>
  <c r="BF182"/>
  <c r="T182"/>
  <c r="R182"/>
  <c r="P182"/>
  <c r="BI179"/>
  <c r="BH179"/>
  <c r="BG179"/>
  <c r="BF179"/>
  <c r="T179"/>
  <c r="R179"/>
  <c r="P179"/>
  <c r="BI170"/>
  <c r="BH170"/>
  <c r="BG170"/>
  <c r="BF170"/>
  <c r="T170"/>
  <c r="R170"/>
  <c r="P170"/>
  <c r="BI166"/>
  <c r="BH166"/>
  <c r="BG166"/>
  <c r="BF166"/>
  <c r="T166"/>
  <c r="R166"/>
  <c r="P166"/>
  <c r="BI164"/>
  <c r="BH164"/>
  <c r="BG164"/>
  <c r="BF164"/>
  <c r="T164"/>
  <c r="R164"/>
  <c r="P164"/>
  <c r="BI160"/>
  <c r="BH160"/>
  <c r="BG160"/>
  <c r="BF160"/>
  <c r="T160"/>
  <c r="R160"/>
  <c r="P160"/>
  <c r="BI157"/>
  <c r="BH157"/>
  <c r="BG157"/>
  <c r="BF157"/>
  <c r="T157"/>
  <c r="R157"/>
  <c r="P157"/>
  <c r="BI155"/>
  <c r="BH155"/>
  <c r="BG155"/>
  <c r="BF155"/>
  <c r="T155"/>
  <c r="R155"/>
  <c r="P155"/>
  <c r="BI153"/>
  <c r="BH153"/>
  <c r="BG153"/>
  <c r="BF153"/>
  <c r="T153"/>
  <c r="R153"/>
  <c r="P153"/>
  <c r="BI147"/>
  <c r="BH147"/>
  <c r="BG147"/>
  <c r="BF147"/>
  <c r="T147"/>
  <c r="R147"/>
  <c r="P147"/>
  <c r="BI143"/>
  <c r="BH143"/>
  <c r="BG143"/>
  <c r="BF143"/>
  <c r="T143"/>
  <c r="R143"/>
  <c r="P143"/>
  <c r="BI138"/>
  <c r="BH138"/>
  <c r="BG138"/>
  <c r="BF138"/>
  <c r="T138"/>
  <c r="R138"/>
  <c r="P138"/>
  <c r="BI136"/>
  <c r="BH136"/>
  <c r="BG136"/>
  <c r="BF136"/>
  <c r="T136"/>
  <c r="R136"/>
  <c r="P136"/>
  <c r="BI133"/>
  <c r="BH133"/>
  <c r="BG133"/>
  <c r="BF133"/>
  <c r="T133"/>
  <c r="R133"/>
  <c r="P133"/>
  <c r="BI129"/>
  <c r="BH129"/>
  <c r="BG129"/>
  <c r="BF129"/>
  <c r="T129"/>
  <c r="R129"/>
  <c r="P129"/>
  <c r="BI126"/>
  <c r="BH126"/>
  <c r="BG126"/>
  <c r="BF126"/>
  <c r="T126"/>
  <c r="R126"/>
  <c r="P126"/>
  <c r="BI122"/>
  <c r="BH122"/>
  <c r="BG122"/>
  <c r="BF122"/>
  <c r="T122"/>
  <c r="R122"/>
  <c r="P122"/>
  <c r="BI120"/>
  <c r="BH120"/>
  <c r="BG120"/>
  <c r="BF120"/>
  <c r="T120"/>
  <c r="R120"/>
  <c r="P120"/>
  <c r="BI117"/>
  <c r="BH117"/>
  <c r="BG117"/>
  <c r="BF117"/>
  <c r="T117"/>
  <c r="R117"/>
  <c r="P117"/>
  <c r="BI115"/>
  <c r="BH115"/>
  <c r="BG115"/>
  <c r="BF115"/>
  <c r="T115"/>
  <c r="R115"/>
  <c r="P115"/>
  <c r="BI113"/>
  <c r="BH113"/>
  <c r="BG113"/>
  <c r="BF113"/>
  <c r="T113"/>
  <c r="R113"/>
  <c r="P113"/>
  <c r="BI111"/>
  <c r="BH111"/>
  <c r="BG111"/>
  <c r="BF111"/>
  <c r="T111"/>
  <c r="R111"/>
  <c r="P111"/>
  <c r="BI107"/>
  <c r="BH107"/>
  <c r="BG107"/>
  <c r="BF107"/>
  <c r="T107"/>
  <c r="R107"/>
  <c r="P107"/>
  <c r="F98"/>
  <c r="E96"/>
  <c r="F52"/>
  <c r="E50"/>
  <c r="J24"/>
  <c r="E24"/>
  <c r="J55"/>
  <c r="J23"/>
  <c r="J21"/>
  <c r="E21"/>
  <c r="J100"/>
  <c r="J20"/>
  <c r="J18"/>
  <c r="E18"/>
  <c r="F55"/>
  <c r="J17"/>
  <c r="J15"/>
  <c r="E15"/>
  <c r="F54"/>
  <c r="J14"/>
  <c r="J12"/>
  <c r="J52"/>
  <c r="E7"/>
  <c r="E94"/>
  <c i="1" r="L50"/>
  <c r="AM50"/>
  <c r="AM49"/>
  <c r="L49"/>
  <c r="AM47"/>
  <c r="L47"/>
  <c r="L45"/>
  <c r="L44"/>
  <c i="2" r="J122"/>
  <c r="BK122"/>
  <c r="J474"/>
  <c r="BK585"/>
  <c r="J293"/>
  <c r="BK466"/>
  <c i="4" r="J99"/>
  <c r="J90"/>
  <c i="5" r="BK84"/>
  <c i="6" r="J188"/>
  <c r="J90"/>
  <c i="7" r="J120"/>
  <c i="2" r="BK411"/>
  <c r="J347"/>
  <c r="J364"/>
  <c r="J553"/>
  <c r="BK219"/>
  <c r="BK107"/>
  <c i="4" r="J133"/>
  <c i="5" r="J99"/>
  <c i="6" r="BK93"/>
  <c r="J169"/>
  <c i="2" r="J406"/>
  <c r="BK166"/>
  <c r="J525"/>
  <c r="BK545"/>
  <c r="J204"/>
  <c r="BK303"/>
  <c r="J129"/>
  <c i="4" r="J87"/>
  <c i="6" r="J178"/>
  <c r="J184"/>
  <c i="2" r="J390"/>
  <c r="J472"/>
  <c r="J580"/>
  <c r="BK283"/>
  <c r="J369"/>
  <c i="4" r="J95"/>
  <c i="5" r="J103"/>
  <c i="6" r="BK90"/>
  <c r="BK135"/>
  <c i="2" r="BK310"/>
  <c r="BK368"/>
  <c r="J494"/>
  <c r="BK329"/>
  <c r="BK275"/>
  <c i="4" r="J82"/>
  <c i="6" r="BK184"/>
  <c r="J128"/>
  <c i="7" r="J113"/>
  <c i="2" r="J353"/>
  <c r="J275"/>
  <c r="J452"/>
  <c r="J374"/>
  <c r="J126"/>
  <c r="J155"/>
  <c i="4" r="J109"/>
  <c i="5" r="BK96"/>
  <c i="6" r="BK196"/>
  <c r="BK190"/>
  <c r="BK139"/>
  <c i="2" r="BK204"/>
  <c r="J147"/>
  <c r="BK293"/>
  <c r="BK490"/>
  <c r="J189"/>
  <c r="J334"/>
  <c i="4" r="BK84"/>
  <c i="5" r="BK91"/>
  <c i="6" r="BK191"/>
  <c r="J130"/>
  <c i="7" r="J89"/>
  <c i="2" r="BK224"/>
  <c r="J523"/>
  <c r="J343"/>
  <c r="BK557"/>
  <c r="BK182"/>
  <c r="J216"/>
  <c r="J458"/>
  <c r="J179"/>
  <c i="4" r="J139"/>
  <c i="5" r="J91"/>
  <c i="6" r="BK173"/>
  <c i="2" r="BK217"/>
  <c r="J133"/>
  <c r="J219"/>
  <c r="BK506"/>
  <c r="J107"/>
  <c r="BK326"/>
  <c i="3" r="J84"/>
  <c i="4" r="J103"/>
  <c i="6" r="BK185"/>
  <c r="J141"/>
  <c r="BK137"/>
  <c i="2" r="J329"/>
  <c r="BK288"/>
  <c r="J543"/>
  <c r="J170"/>
  <c r="BK499"/>
  <c r="BK387"/>
  <c r="J454"/>
  <c i="4" r="J115"/>
  <c i="6" r="J115"/>
  <c r="BK175"/>
  <c i="7" r="BK120"/>
  <c i="2" r="J466"/>
  <c r="BK366"/>
  <c r="BK521"/>
  <c r="BK258"/>
  <c i="4" r="BK134"/>
  <c r="J113"/>
  <c i="6" r="BK198"/>
  <c r="BK126"/>
  <c i="2" r="J258"/>
  <c r="J290"/>
  <c r="J499"/>
  <c r="BK133"/>
  <c r="BK213"/>
  <c i="4" r="BK105"/>
  <c i="6" r="J176"/>
  <c i="2" r="BK369"/>
  <c r="J160"/>
  <c r="J585"/>
  <c r="J315"/>
  <c r="BK143"/>
  <c i="3" r="BK84"/>
  <c i="4" r="BK89"/>
  <c i="6" r="J172"/>
  <c r="BK188"/>
  <c i="7" r="BK102"/>
  <c i="2" r="BK271"/>
  <c r="BK353"/>
  <c r="BK341"/>
  <c r="J250"/>
  <c r="BK261"/>
  <c i="5" r="BK99"/>
  <c i="6" r="BK102"/>
  <c i="7" r="BK93"/>
  <c i="2" r="BK424"/>
  <c r="J361"/>
  <c r="BK428"/>
  <c r="J254"/>
  <c r="J400"/>
  <c i="4" r="BK139"/>
  <c r="J89"/>
  <c i="5" r="BK104"/>
  <c i="6" r="BK124"/>
  <c r="J159"/>
  <c i="7" r="J117"/>
  <c i="2" r="BK347"/>
  <c r="J283"/>
  <c r="BK147"/>
  <c r="J491"/>
  <c r="J358"/>
  <c r="BK485"/>
  <c r="BK281"/>
  <c i="4" r="BK117"/>
  <c i="5" r="J96"/>
  <c i="6" r="J139"/>
  <c r="BK166"/>
  <c i="2" r="BK398"/>
  <c r="BK265"/>
  <c r="J185"/>
  <c r="BK517"/>
  <c r="J336"/>
  <c r="BK195"/>
  <c r="BK254"/>
  <c i="4" r="BK119"/>
  <c r="J118"/>
  <c i="6" r="BK157"/>
  <c r="J164"/>
  <c r="J193"/>
  <c i="7" r="BK108"/>
  <c i="2" r="J430"/>
  <c r="J305"/>
  <c r="BK334"/>
  <c r="BK321"/>
  <c r="BK300"/>
  <c i="4" r="BK136"/>
  <c i="5" r="J86"/>
  <c i="6" r="BK155"/>
  <c r="BK187"/>
  <c i="2" r="BK129"/>
  <c r="J263"/>
  <c r="BK216"/>
  <c r="BK458"/>
  <c r="BK113"/>
  <c r="BK227"/>
  <c i="4" r="J129"/>
  <c i="6" r="J185"/>
  <c r="J107"/>
  <c r="BK163"/>
  <c i="2" r="BK355"/>
  <c r="BK202"/>
  <c r="BK138"/>
  <c r="J368"/>
  <c r="BK472"/>
  <c i="4" r="BK135"/>
  <c r="BK113"/>
  <c i="6" r="BK161"/>
  <c r="J112"/>
  <c i="2" r="BK384"/>
  <c r="BK115"/>
  <c r="J288"/>
  <c r="J508"/>
  <c r="J234"/>
  <c r="BK390"/>
  <c i="4" r="BK121"/>
  <c i="5" r="BK105"/>
  <c i="6" r="J114"/>
  <c r="J173"/>
  <c i="2" r="J323"/>
  <c r="BK298"/>
  <c r="BK117"/>
  <c r="J496"/>
  <c r="J213"/>
  <c r="BK371"/>
  <c i="4" r="J117"/>
  <c i="5" r="BK103"/>
  <c i="6" r="J181"/>
  <c r="BK179"/>
  <c i="2" r="BK342"/>
  <c i="6" r="BK182"/>
  <c r="BK100"/>
  <c i="2" r="BK426"/>
  <c r="BK469"/>
  <c r="J318"/>
  <c r="BK364"/>
  <c i="4" r="BK99"/>
  <c r="BK93"/>
  <c i="5" r="J82"/>
  <c i="6" r="J137"/>
  <c r="BK152"/>
  <c i="2" r="J394"/>
  <c r="J321"/>
  <c r="J436"/>
  <c r="BK583"/>
  <c r="BK136"/>
  <c r="BK160"/>
  <c i="4" r="BK127"/>
  <c i="5" r="BK89"/>
  <c i="6" r="J143"/>
  <c r="J93"/>
  <c i="7" r="J99"/>
  <c i="2" r="BK189"/>
  <c r="BK440"/>
  <c r="J519"/>
  <c r="J261"/>
  <c r="BK305"/>
  <c i="5" r="J101"/>
  <c i="6" r="BK143"/>
  <c i="7" r="J102"/>
  <c i="2" r="J191"/>
  <c r="BK450"/>
  <c r="J443"/>
  <c r="BK474"/>
  <c i="4" r="BK141"/>
  <c r="J105"/>
  <c i="6" r="J135"/>
  <c r="BK114"/>
  <c i="2" r="BK555"/>
  <c r="J356"/>
  <c r="J196"/>
  <c r="J517"/>
  <c r="BK315"/>
  <c r="BK491"/>
  <c i="4" r="BK109"/>
  <c i="6" r="J198"/>
  <c r="J113"/>
  <c i="2" r="J378"/>
  <c r="J477"/>
  <c r="BK523"/>
  <c r="BK343"/>
  <c r="BK464"/>
  <c i="3" r="BK86"/>
  <c i="4" r="J97"/>
  <c i="6" r="BK164"/>
  <c r="J104"/>
  <c r="J194"/>
  <c i="2" r="J411"/>
  <c r="BK434"/>
  <c r="BK406"/>
  <c r="J298"/>
  <c r="BK240"/>
  <c i="3" r="J86"/>
  <c i="4" r="J107"/>
  <c i="5" r="J105"/>
  <c i="6" r="BK147"/>
  <c i="7" r="J111"/>
  <c i="2" r="J403"/>
  <c r="J227"/>
  <c r="BK336"/>
  <c r="BK532"/>
  <c r="BK349"/>
  <c r="BK380"/>
  <c r="J339"/>
  <c i="4" r="BK111"/>
  <c r="J137"/>
  <c i="5" r="J104"/>
  <c i="6" r="BK128"/>
  <c r="J147"/>
  <c i="7" r="J93"/>
  <c i="2" r="J352"/>
  <c r="J485"/>
  <c r="J583"/>
  <c r="BK509"/>
  <c r="J153"/>
  <c r="J487"/>
  <c i="4" r="J135"/>
  <c r="J127"/>
  <c i="5" r="BK94"/>
  <c i="6" r="BK132"/>
  <c r="J111"/>
  <c i="2" r="BK318"/>
  <c r="J281"/>
  <c r="J462"/>
  <c r="J509"/>
  <c r="J345"/>
  <c r="BK362"/>
  <c i="4" r="J111"/>
  <c i="6" r="BK150"/>
  <c r="BK130"/>
  <c i="2" r="J555"/>
  <c r="J326"/>
  <c r="BK563"/>
  <c r="BK126"/>
  <c r="J310"/>
  <c r="J115"/>
  <c i="4" r="BK101"/>
  <c i="6" r="J190"/>
  <c r="BK159"/>
  <c i="7" r="J108"/>
  <c i="2" r="J303"/>
  <c r="BK350"/>
  <c r="J521"/>
  <c r="BK358"/>
  <c r="BK452"/>
  <c i="4" r="J134"/>
  <c i="5" r="BK82"/>
  <c i="6" r="J132"/>
  <c r="J155"/>
  <c i="2" r="BK548"/>
  <c r="BK487"/>
  <c r="J557"/>
  <c r="J215"/>
  <c r="BK460"/>
  <c i="4" r="BK122"/>
  <c r="J123"/>
  <c i="6" r="BK181"/>
  <c r="BK145"/>
  <c i="2" r="BK403"/>
  <c r="BK256"/>
  <c r="J428"/>
  <c r="BK508"/>
  <c r="J563"/>
  <c r="J113"/>
  <c r="BK170"/>
  <c i="4" r="J119"/>
  <c i="6" r="J96"/>
  <c r="J109"/>
  <c r="J120"/>
  <c i="2" r="J313"/>
  <c r="J138"/>
  <c r="J207"/>
  <c r="J506"/>
  <c r="BK400"/>
  <c r="J120"/>
  <c i="4" r="BK103"/>
  <c r="BK125"/>
  <c i="6" r="BK167"/>
  <c r="BK193"/>
  <c i="7" r="BK96"/>
  <c i="2" r="J300"/>
  <c r="BK339"/>
  <c r="BK374"/>
  <c r="J548"/>
  <c r="BK207"/>
  <c r="J424"/>
  <c i="4" r="BK118"/>
  <c r="BK97"/>
  <c i="5" r="BK88"/>
  <c i="6" r="J175"/>
  <c r="BK115"/>
  <c r="J124"/>
  <c i="2" r="J418"/>
  <c r="J136"/>
  <c r="J460"/>
  <c r="BK575"/>
  <c r="J450"/>
  <c r="BK246"/>
  <c r="BK196"/>
  <c i="4" r="BK133"/>
  <c r="J86"/>
  <c i="6" r="J179"/>
  <c r="BK111"/>
  <c r="BK112"/>
  <c i="2" r="J331"/>
  <c r="BK153"/>
  <c r="BK572"/>
  <c r="BK263"/>
  <c r="BK477"/>
  <c i="4" r="J91"/>
  <c i="5" r="J92"/>
  <c i="6" r="BK104"/>
  <c r="BK96"/>
  <c i="2" r="J295"/>
  <c r="J532"/>
  <c r="BK543"/>
  <c r="BK356"/>
  <c r="J426"/>
  <c i="4" r="BK82"/>
  <c r="J84"/>
  <c i="6" r="J152"/>
  <c r="J100"/>
  <c i="2" r="BK290"/>
  <c r="BK418"/>
  <c r="J545"/>
  <c r="J572"/>
  <c r="J342"/>
  <c i="4" r="J93"/>
  <c i="5" r="BK92"/>
  <c i="6" r="BK176"/>
  <c r="BK116"/>
  <c i="2" r="BK436"/>
  <c r="BK323"/>
  <c r="J195"/>
  <c r="BK191"/>
  <c r="J246"/>
  <c i="4" r="J122"/>
  <c r="J131"/>
  <c i="5" r="J88"/>
  <c r="J98"/>
  <c i="6" r="BK118"/>
  <c r="J116"/>
  <c i="2" r="J341"/>
  <c r="BK430"/>
  <c r="BK361"/>
  <c r="BK313"/>
  <c i="4" r="BK107"/>
  <c i="5" r="J89"/>
  <c i="6" r="J163"/>
  <c i="7" r="BK117"/>
  <c i="2" r="J408"/>
  <c r="BK378"/>
  <c r="BK454"/>
  <c r="BK185"/>
  <c i="4" r="BK90"/>
  <c i="5" r="BK101"/>
  <c i="6" r="J161"/>
  <c r="J167"/>
  <c i="2" r="J371"/>
  <c r="BK179"/>
  <c r="J157"/>
  <c r="J350"/>
  <c i="4" r="J121"/>
  <c i="6" r="BK169"/>
  <c r="BK120"/>
  <c i="7" r="J105"/>
  <c i="2" r="BK164"/>
  <c r="BK408"/>
  <c r="J535"/>
  <c r="J366"/>
  <c r="BK331"/>
  <c i="4" r="BK115"/>
  <c i="5" r="J94"/>
  <c i="6" r="BK141"/>
  <c r="J145"/>
  <c r="BK109"/>
  <c i="2" r="BK111"/>
  <c r="J217"/>
  <c r="BK234"/>
  <c r="J271"/>
  <c r="J362"/>
  <c r="J265"/>
  <c i="4" r="J101"/>
  <c i="6" r="BK170"/>
  <c r="BK107"/>
  <c i="7" r="BK113"/>
  <c i="2" r="J398"/>
  <c r="J469"/>
  <c r="BK519"/>
  <c r="BK295"/>
  <c r="BK414"/>
  <c i="4" r="J125"/>
  <c r="BK91"/>
  <c i="6" r="J118"/>
  <c r="BK113"/>
  <c i="2" r="BK352"/>
  <c r="J414"/>
  <c r="BK443"/>
  <c r="J578"/>
  <c r="J464"/>
  <c r="J224"/>
  <c r="BK494"/>
  <c r="J166"/>
  <c i="4" r="BK86"/>
  <c i="5" r="BK98"/>
  <c i="6" r="J126"/>
  <c r="J182"/>
  <c i="2" r="J182"/>
  <c r="BK250"/>
  <c r="J240"/>
  <c r="BK525"/>
  <c r="BK155"/>
  <c r="BK120"/>
  <c i="4" r="BK87"/>
  <c i="6" r="J170"/>
  <c r="J122"/>
  <c i="7" r="BK89"/>
  <c i="2" r="J384"/>
  <c r="J164"/>
  <c r="BK496"/>
  <c r="BK394"/>
  <c r="J434"/>
  <c i="4" r="BK131"/>
  <c i="5" r="J84"/>
  <c i="6" r="BK194"/>
  <c i="7" r="BK99"/>
  <c i="2" r="BK462"/>
  <c r="BK215"/>
  <c r="J187"/>
  <c r="J380"/>
  <c i="4" r="BK137"/>
  <c r="BK129"/>
  <c i="6" r="J187"/>
  <c r="BK172"/>
  <c i="7" r="BK105"/>
  <c i="2" r="BK553"/>
  <c r="J490"/>
  <c r="J575"/>
  <c r="J256"/>
  <c r="J117"/>
  <c r="J202"/>
  <c i="4" r="BK123"/>
  <c i="6" r="J102"/>
  <c r="J196"/>
  <c i="2" r="BK187"/>
  <c r="J143"/>
  <c r="BK580"/>
  <c r="J111"/>
  <c i="4" r="J141"/>
  <c r="BK95"/>
  <c i="6" r="J166"/>
  <c r="J157"/>
  <c i="7" r="J96"/>
  <c i="2" r="BK345"/>
  <c r="BK535"/>
  <c i="1" r="AS54"/>
  <c i="5" r="BK86"/>
  <c i="6" r="BK122"/>
  <c r="J150"/>
  <c i="2" r="BK157"/>
  <c r="J355"/>
  <c r="BK578"/>
  <c r="J440"/>
  <c r="J387"/>
  <c r="J349"/>
  <c i="4" r="J136"/>
  <c i="6" r="J191"/>
  <c r="BK178"/>
  <c i="7" r="BK111"/>
  <c i="2" l="1" r="BK128"/>
  <c r="J128"/>
  <c r="J62"/>
  <c r="T152"/>
  <c r="BK218"/>
  <c r="J218"/>
  <c r="J65"/>
  <c r="R253"/>
  <c r="R317"/>
  <c r="R328"/>
  <c r="P333"/>
  <c r="R338"/>
  <c r="R442"/>
  <c r="R498"/>
  <c i="4" r="BK81"/>
  <c r="J81"/>
  <c r="J60"/>
  <c i="5" r="T81"/>
  <c r="T80"/>
  <c i="2" r="R128"/>
  <c r="R152"/>
  <c r="P218"/>
  <c r="BK253"/>
  <c r="J253"/>
  <c r="J66"/>
  <c r="BK317"/>
  <c r="J317"/>
  <c r="J70"/>
  <c r="BK328"/>
  <c r="J328"/>
  <c r="J72"/>
  <c r="R333"/>
  <c r="P338"/>
  <c r="BK468"/>
  <c r="J468"/>
  <c r="J77"/>
  <c r="T534"/>
  <c r="R577"/>
  <c i="3" r="R83"/>
  <c r="R82"/>
  <c r="R81"/>
  <c i="6" r="BK134"/>
  <c r="J134"/>
  <c r="J66"/>
  <c i="2" r="BK106"/>
  <c r="J106"/>
  <c r="J61"/>
  <c r="P163"/>
  <c r="BK274"/>
  <c r="J274"/>
  <c r="J69"/>
  <c r="P373"/>
  <c r="P442"/>
  <c r="T498"/>
  <c i="5" r="R81"/>
  <c r="R80"/>
  <c i="6" r="P149"/>
  <c i="2" r="T106"/>
  <c r="R163"/>
  <c r="P274"/>
  <c r="BK373"/>
  <c r="J373"/>
  <c r="J75"/>
  <c r="T468"/>
  <c r="R534"/>
  <c i="6" r="T99"/>
  <c r="R134"/>
  <c r="R149"/>
  <c r="T149"/>
  <c i="2" r="P106"/>
  <c r="BK163"/>
  <c r="J163"/>
  <c r="J64"/>
  <c r="T274"/>
  <c r="P328"/>
  <c r="BK333"/>
  <c r="J333"/>
  <c r="J73"/>
  <c r="BK338"/>
  <c r="J338"/>
  <c r="J74"/>
  <c r="BK442"/>
  <c r="J442"/>
  <c r="J76"/>
  <c r="BK498"/>
  <c r="J498"/>
  <c r="J78"/>
  <c r="T577"/>
  <c i="3" r="P83"/>
  <c r="P82"/>
  <c r="P81"/>
  <c i="1" r="AU56"/>
  <c i="4" r="T81"/>
  <c r="T80"/>
  <c i="5" r="P81"/>
  <c r="P80"/>
  <c i="1" r="AU58"/>
  <c i="6" r="BK149"/>
  <c r="J149"/>
  <c r="J67"/>
  <c i="7" r="T92"/>
  <c i="2" r="P128"/>
  <c r="T163"/>
  <c r="R274"/>
  <c r="R373"/>
  <c r="T442"/>
  <c r="P498"/>
  <c i="4" r="R81"/>
  <c r="R80"/>
  <c i="6" r="BK99"/>
  <c r="J99"/>
  <c r="J65"/>
  <c r="P134"/>
  <c i="7" r="P92"/>
  <c r="P101"/>
  <c i="2" r="T128"/>
  <c r="P152"/>
  <c r="R218"/>
  <c r="P253"/>
  <c r="T317"/>
  <c r="T373"/>
  <c r="R468"/>
  <c r="BK534"/>
  <c r="J534"/>
  <c r="J79"/>
  <c r="BK577"/>
  <c r="J577"/>
  <c r="J84"/>
  <c i="3" r="T83"/>
  <c r="T82"/>
  <c r="T81"/>
  <c i="6" r="P99"/>
  <c r="P98"/>
  <c r="P87"/>
  <c i="1" r="AU59"/>
  <c i="6" r="T134"/>
  <c i="7" r="R92"/>
  <c r="R101"/>
  <c i="2" r="R106"/>
  <c r="BK152"/>
  <c r="J152"/>
  <c r="J63"/>
  <c r="T218"/>
  <c r="T253"/>
  <c r="P317"/>
  <c r="T328"/>
  <c r="T333"/>
  <c r="T338"/>
  <c r="P468"/>
  <c r="P534"/>
  <c r="P577"/>
  <c i="3" r="BK83"/>
  <c r="J83"/>
  <c r="J61"/>
  <c i="4" r="P81"/>
  <c r="P80"/>
  <c i="1" r="AU57"/>
  <c i="5" r="BK81"/>
  <c r="J81"/>
  <c r="J60"/>
  <c i="6" r="R99"/>
  <c r="R98"/>
  <c r="R87"/>
  <c i="7" r="BK92"/>
  <c r="J92"/>
  <c r="J63"/>
  <c r="BK101"/>
  <c r="J101"/>
  <c r="J64"/>
  <c r="T101"/>
  <c i="2" r="BK562"/>
  <c r="J562"/>
  <c r="J80"/>
  <c r="BK270"/>
  <c r="J270"/>
  <c r="J67"/>
  <c r="BK325"/>
  <c r="J325"/>
  <c r="J71"/>
  <c i="7" r="BK88"/>
  <c r="J88"/>
  <c r="J61"/>
  <c i="6" r="BK95"/>
  <c r="J95"/>
  <c r="J63"/>
  <c i="2" r="BK574"/>
  <c r="J574"/>
  <c r="J83"/>
  <c i="6" r="BK89"/>
  <c r="J89"/>
  <c r="J61"/>
  <c i="7" r="BK116"/>
  <c r="J116"/>
  <c r="J65"/>
  <c i="2" r="BK571"/>
  <c r="J571"/>
  <c r="J82"/>
  <c i="6" r="BK92"/>
  <c r="J92"/>
  <c r="J62"/>
  <c i="7" r="BK119"/>
  <c r="J119"/>
  <c r="J66"/>
  <c r="E48"/>
  <c r="J80"/>
  <c i="6" r="BK98"/>
  <c r="J98"/>
  <c r="J64"/>
  <c i="7" r="J54"/>
  <c r="J83"/>
  <c r="BE89"/>
  <c r="BE113"/>
  <c r="BE102"/>
  <c r="BE105"/>
  <c r="BE93"/>
  <c r="BE96"/>
  <c r="BE99"/>
  <c r="BE108"/>
  <c r="BE120"/>
  <c r="F82"/>
  <c r="BE117"/>
  <c r="F55"/>
  <c r="BE111"/>
  <c i="6" r="E77"/>
  <c r="J83"/>
  <c r="BE93"/>
  <c r="BE114"/>
  <c r="BE132"/>
  <c r="BE143"/>
  <c r="BE172"/>
  <c r="BE173"/>
  <c r="BE175"/>
  <c r="BE176"/>
  <c i="5" r="BK80"/>
  <c r="J80"/>
  <c r="J59"/>
  <c i="6" r="J52"/>
  <c r="BE122"/>
  <c r="BE147"/>
  <c r="BE159"/>
  <c r="BE161"/>
  <c r="BE194"/>
  <c r="BE100"/>
  <c r="BE104"/>
  <c r="BE118"/>
  <c r="BE141"/>
  <c r="BE169"/>
  <c r="BE184"/>
  <c r="F83"/>
  <c r="BE116"/>
  <c r="BE124"/>
  <c r="BE150"/>
  <c r="BE188"/>
  <c r="BE191"/>
  <c r="BE113"/>
  <c r="BE126"/>
  <c r="BE128"/>
  <c r="BE164"/>
  <c r="BE166"/>
  <c r="BE170"/>
  <c r="BE185"/>
  <c r="BE193"/>
  <c r="BE196"/>
  <c r="BE198"/>
  <c r="F55"/>
  <c r="J84"/>
  <c r="BE109"/>
  <c r="BE111"/>
  <c r="BE130"/>
  <c r="BE139"/>
  <c r="BE145"/>
  <c r="BE152"/>
  <c r="BE167"/>
  <c r="BE178"/>
  <c r="BE96"/>
  <c r="BE112"/>
  <c r="BE115"/>
  <c r="BE135"/>
  <c r="BE137"/>
  <c r="BE157"/>
  <c r="BE163"/>
  <c r="BE190"/>
  <c r="BE90"/>
  <c r="BE102"/>
  <c r="BE107"/>
  <c r="BE120"/>
  <c r="BE155"/>
  <c r="BE179"/>
  <c r="BE181"/>
  <c r="BE182"/>
  <c r="BE187"/>
  <c i="5" r="J55"/>
  <c r="J74"/>
  <c r="BE91"/>
  <c r="J54"/>
  <c r="F77"/>
  <c r="BE96"/>
  <c r="BE89"/>
  <c r="BE105"/>
  <c r="F76"/>
  <c r="BE82"/>
  <c r="BE84"/>
  <c r="BE101"/>
  <c r="BE103"/>
  <c r="E70"/>
  <c r="BE92"/>
  <c r="BE98"/>
  <c r="BE99"/>
  <c i="4" r="BK80"/>
  <c r="J80"/>
  <c i="5" r="BE88"/>
  <c r="BE86"/>
  <c r="BE94"/>
  <c r="BE104"/>
  <c i="3" r="BK82"/>
  <c r="BK81"/>
  <c r="J81"/>
  <c i="4" r="J55"/>
  <c r="BE89"/>
  <c r="BE90"/>
  <c r="BE93"/>
  <c r="BE109"/>
  <c r="J74"/>
  <c r="BE82"/>
  <c r="BE97"/>
  <c r="BE103"/>
  <c r="BE107"/>
  <c r="BE127"/>
  <c r="E70"/>
  <c r="BE117"/>
  <c r="BE133"/>
  <c r="BE134"/>
  <c r="BE135"/>
  <c r="BE136"/>
  <c r="BE137"/>
  <c r="F76"/>
  <c r="BE91"/>
  <c r="BE101"/>
  <c r="BE115"/>
  <c r="BE118"/>
  <c r="BE119"/>
  <c r="BE121"/>
  <c r="BE123"/>
  <c r="BE139"/>
  <c r="BE141"/>
  <c r="F77"/>
  <c r="BE131"/>
  <c r="J54"/>
  <c r="BE87"/>
  <c r="BE95"/>
  <c r="BE105"/>
  <c r="BE122"/>
  <c r="BE125"/>
  <c r="BE84"/>
  <c r="BE99"/>
  <c r="BE113"/>
  <c r="BE86"/>
  <c r="BE111"/>
  <c r="BE129"/>
  <c i="2" r="BK105"/>
  <c r="J105"/>
  <c r="J60"/>
  <c i="3" r="F78"/>
  <c r="E48"/>
  <c r="F77"/>
  <c i="2" r="BK273"/>
  <c r="J273"/>
  <c r="J68"/>
  <c i="3" r="J52"/>
  <c r="J77"/>
  <c r="BE84"/>
  <c r="J55"/>
  <c r="BE86"/>
  <c i="2" r="J54"/>
  <c r="F100"/>
  <c r="BE122"/>
  <c r="BE133"/>
  <c r="BE147"/>
  <c r="BE160"/>
  <c r="BE187"/>
  <c r="BE250"/>
  <c r="BE321"/>
  <c r="BE323"/>
  <c r="BE358"/>
  <c r="BE384"/>
  <c r="BE387"/>
  <c r="BE428"/>
  <c r="BE436"/>
  <c r="BE472"/>
  <c r="BE485"/>
  <c r="BE490"/>
  <c r="BE491"/>
  <c r="BE496"/>
  <c r="BE107"/>
  <c r="BE136"/>
  <c r="BE182"/>
  <c r="BE189"/>
  <c r="BE216"/>
  <c r="BE219"/>
  <c r="BE254"/>
  <c r="BE256"/>
  <c r="BE263"/>
  <c r="BE288"/>
  <c r="BE293"/>
  <c r="BE295"/>
  <c r="BE339"/>
  <c r="BE341"/>
  <c r="BE343"/>
  <c r="BE345"/>
  <c r="BE347"/>
  <c r="BE353"/>
  <c r="J98"/>
  <c r="BE138"/>
  <c r="BE166"/>
  <c r="BE217"/>
  <c r="BE275"/>
  <c r="BE281"/>
  <c r="BE290"/>
  <c r="BE349"/>
  <c r="BE350"/>
  <c r="BE352"/>
  <c r="BE374"/>
  <c r="BE378"/>
  <c r="BE557"/>
  <c r="E48"/>
  <c r="BE305"/>
  <c r="BE310"/>
  <c r="BE329"/>
  <c r="BE361"/>
  <c r="BE434"/>
  <c r="BE460"/>
  <c r="BE466"/>
  <c r="BE487"/>
  <c r="BE494"/>
  <c r="BE499"/>
  <c r="BE506"/>
  <c r="BE508"/>
  <c r="BE509"/>
  <c r="BE517"/>
  <c r="BE519"/>
  <c r="BE521"/>
  <c r="BE525"/>
  <c r="BE532"/>
  <c r="BE535"/>
  <c r="BE543"/>
  <c r="BE563"/>
  <c r="BE572"/>
  <c r="BE575"/>
  <c r="BE578"/>
  <c r="BE580"/>
  <c r="BE583"/>
  <c r="BE585"/>
  <c r="BE126"/>
  <c r="BE129"/>
  <c r="BE153"/>
  <c r="BE155"/>
  <c r="BE157"/>
  <c r="BE261"/>
  <c r="BE271"/>
  <c r="BE298"/>
  <c r="BE300"/>
  <c r="BE356"/>
  <c r="BE369"/>
  <c r="BE371"/>
  <c r="BE394"/>
  <c r="BE398"/>
  <c r="BE411"/>
  <c r="BE414"/>
  <c r="BE430"/>
  <c r="BE452"/>
  <c r="BE454"/>
  <c r="BE462"/>
  <c r="BE464"/>
  <c r="BE469"/>
  <c r="BE474"/>
  <c r="BE477"/>
  <c r="BE523"/>
  <c r="J101"/>
  <c r="BE113"/>
  <c r="BE115"/>
  <c r="BE117"/>
  <c r="BE120"/>
  <c r="BE170"/>
  <c r="BE179"/>
  <c r="BE185"/>
  <c r="BE224"/>
  <c r="BE227"/>
  <c r="BE240"/>
  <c r="BE258"/>
  <c r="BE315"/>
  <c r="BE331"/>
  <c r="BE334"/>
  <c r="BE362"/>
  <c r="BE364"/>
  <c r="BE403"/>
  <c r="BE406"/>
  <c r="BE440"/>
  <c r="BE443"/>
  <c r="BE450"/>
  <c r="BE458"/>
  <c r="F101"/>
  <c r="BE111"/>
  <c r="BE143"/>
  <c r="BE202"/>
  <c r="BE204"/>
  <c r="BE207"/>
  <c r="BE213"/>
  <c r="BE215"/>
  <c r="BE246"/>
  <c r="BE303"/>
  <c r="BE313"/>
  <c r="BE318"/>
  <c r="BE326"/>
  <c r="BE336"/>
  <c r="BE342"/>
  <c r="BE366"/>
  <c r="BE368"/>
  <c r="BE380"/>
  <c r="BE390"/>
  <c r="BE408"/>
  <c r="BE418"/>
  <c r="BE545"/>
  <c r="BE548"/>
  <c r="BE555"/>
  <c r="BE164"/>
  <c r="BE191"/>
  <c r="BE195"/>
  <c r="BE196"/>
  <c r="BE234"/>
  <c r="BE265"/>
  <c r="BE283"/>
  <c r="BE355"/>
  <c r="BE400"/>
  <c r="BE424"/>
  <c r="BE426"/>
  <c r="BE553"/>
  <c i="4" r="F36"/>
  <c i="1" r="BC57"/>
  <c i="2" r="F36"/>
  <c i="1" r="BC55"/>
  <c i="3" r="F36"/>
  <c i="1" r="BC56"/>
  <c i="6" r="J34"/>
  <c i="1" r="AW59"/>
  <c i="4" r="F35"/>
  <c i="1" r="BB57"/>
  <c i="4" r="F37"/>
  <c i="1" r="BD57"/>
  <c i="6" r="F37"/>
  <c i="1" r="BD59"/>
  <c i="2" r="J34"/>
  <c i="1" r="AW55"/>
  <c i="4" r="J34"/>
  <c i="1" r="AW57"/>
  <c i="7" r="F36"/>
  <c i="1" r="BC60"/>
  <c i="3" r="J34"/>
  <c i="1" r="AW56"/>
  <c i="4" r="F34"/>
  <c i="1" r="BA57"/>
  <c i="5" r="J34"/>
  <c i="1" r="AW58"/>
  <c i="6" r="F36"/>
  <c i="1" r="BC59"/>
  <c i="5" r="F36"/>
  <c i="1" r="BC58"/>
  <c i="7" r="F34"/>
  <c i="1" r="BA60"/>
  <c i="7" r="F35"/>
  <c i="1" r="BB60"/>
  <c i="2" r="F35"/>
  <c i="1" r="BB55"/>
  <c i="7" r="J34"/>
  <c i="1" r="AW60"/>
  <c i="6" r="F35"/>
  <c i="1" r="BB59"/>
  <c i="4" r="J30"/>
  <c i="6" r="F34"/>
  <c i="1" r="BA59"/>
  <c i="3" r="F34"/>
  <c i="1" r="BA56"/>
  <c i="3" r="F37"/>
  <c i="1" r="BD56"/>
  <c i="3" r="J30"/>
  <c i="5" r="F35"/>
  <c i="1" r="BB58"/>
  <c i="5" r="F37"/>
  <c i="1" r="BD58"/>
  <c i="7" r="F37"/>
  <c i="1" r="BD60"/>
  <c i="2" r="F37"/>
  <c i="1" r="BD55"/>
  <c i="3" r="F35"/>
  <c i="1" r="BB56"/>
  <c i="5" r="F34"/>
  <c i="1" r="BA58"/>
  <c i="2" r="F34"/>
  <c i="1" r="BA55"/>
  <c i="2" l="1" r="R105"/>
  <c i="7" r="R91"/>
  <c r="R86"/>
  <c r="P91"/>
  <c r="P86"/>
  <c i="1" r="AU60"/>
  <c i="2" r="P105"/>
  <c r="P273"/>
  <c i="7" r="T91"/>
  <c r="T86"/>
  <c i="2" r="T105"/>
  <c r="R273"/>
  <c r="R104"/>
  <c r="T273"/>
  <c i="6" r="T98"/>
  <c r="T87"/>
  <c i="2" r="BK570"/>
  <c r="J570"/>
  <c r="J81"/>
  <c i="7" r="BK91"/>
  <c r="J91"/>
  <c r="J62"/>
  <c i="6" r="BK88"/>
  <c r="J88"/>
  <c r="J60"/>
  <c i="7" r="BK87"/>
  <c r="BK86"/>
  <c r="J86"/>
  <c r="J59"/>
  <c i="1" r="AG57"/>
  <c i="4" r="J59"/>
  <c i="1" r="AG56"/>
  <c i="3" r="J59"/>
  <c r="J82"/>
  <c r="J60"/>
  <c i="2" r="BK104"/>
  <c r="J104"/>
  <c r="J59"/>
  <c r="F33"/>
  <c i="1" r="AZ55"/>
  <c i="4" r="F33"/>
  <c i="1" r="AZ57"/>
  <c i="3" r="J33"/>
  <c i="1" r="AV56"/>
  <c r="AT56"/>
  <c r="AN56"/>
  <c r="BC54"/>
  <c r="W32"/>
  <c i="5" r="J33"/>
  <c i="1" r="AV58"/>
  <c r="AT58"/>
  <c i="6" r="J33"/>
  <c i="1" r="AV59"/>
  <c r="AT59"/>
  <c i="2" r="J33"/>
  <c i="1" r="AV55"/>
  <c r="AT55"/>
  <c r="BD54"/>
  <c r="W33"/>
  <c i="7" r="J33"/>
  <c i="1" r="AV60"/>
  <c r="AT60"/>
  <c r="BB54"/>
  <c r="AX54"/>
  <c i="4" r="J33"/>
  <c i="1" r="AV57"/>
  <c r="AT57"/>
  <c r="AN57"/>
  <c i="7" r="F33"/>
  <c i="1" r="AZ60"/>
  <c i="5" r="F33"/>
  <c i="1" r="AZ58"/>
  <c i="3" r="F33"/>
  <c i="1" r="AZ56"/>
  <c r="BA54"/>
  <c r="AW54"/>
  <c r="AK30"/>
  <c i="5" r="J30"/>
  <c i="1" r="AG58"/>
  <c i="6" r="F33"/>
  <c i="1" r="AZ59"/>
  <c i="2" l="1" r="T104"/>
  <c r="P104"/>
  <c i="1" r="AU55"/>
  <c i="6" r="BK87"/>
  <c r="J87"/>
  <c r="J59"/>
  <c i="7" r="J87"/>
  <c r="J60"/>
  <c i="1" r="AN58"/>
  <c i="5" r="J39"/>
  <c i="4" r="J39"/>
  <c i="3" r="J39"/>
  <c i="1" r="AY54"/>
  <c i="6" r="J30"/>
  <c i="1" r="AG59"/>
  <c r="AN59"/>
  <c i="2" r="J30"/>
  <c i="1" r="AG55"/>
  <c r="W31"/>
  <c r="W30"/>
  <c r="AU54"/>
  <c i="7" r="J30"/>
  <c i="1" r="AG60"/>
  <c r="AZ54"/>
  <c r="AV54"/>
  <c r="AK29"/>
  <c i="6" l="1" r="J39"/>
  <c i="7" r="J39"/>
  <c i="2" r="J39"/>
  <c i="1" r="AN55"/>
  <c r="AN60"/>
  <c r="AT54"/>
  <c r="AG54"/>
  <c r="AK26"/>
  <c r="AK35"/>
  <c r="W29"/>
  <c l="1" r="AN54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<sst xmlns="http://schemas.openxmlformats.org/spreadsheetml/2006/main">
  <si>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</si>
  <si>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</si>
  <si>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</si>
  <si>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</si>
  <si>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</si>
  <si>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{d67fdbf3-fef2-432b-93b6-b4667b3df663}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</si>
  <si>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</si>
  <si>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</si>
  <si>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</si>
  <si>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</si>
  <si>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</si>
  <si>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</si>
  <si>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</si>
  <si>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</si>
  <si>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2023/029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</si>
  <si>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</si>
  <si>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</si>
  <si>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BB úpravy MěÚ Hrádek</t>
  </si>
  <si>
    <t>KSO:</t>
  </si>
  <si>
    <t>801 61 12</t>
  </si>
  <si>
    <t>CC-CZ:</t>
  </si>
  <si>
    <t>12201</t>
  </si>
  <si>
    <t>Místo:</t>
  </si>
  <si>
    <t>Hrádek u Rokycan</t>
  </si>
  <si>
    <t>Datum:</t>
  </si>
  <si>
    <t>9. 5. 2024</t>
  </si>
  <si>
    <t>CZ-CPV:</t>
  </si>
  <si>
    <t>45000000-7</t>
  </si>
  <si>
    <t>CZ-CPA:</t>
  </si>
  <si>
    <t>41.00.23</t>
  </si>
  <si>
    <t>Zadavatel:</t>
  </si>
  <si>
    <t>IČ:</t>
  </si>
  <si>
    <t/>
  </si>
  <si>
    <t xml:space="preserve"> </t>
  </si>
  <si>
    <t>DIČ:</t>
  </si>
  <si>
    <t>Účastník:</t>
  </si>
  <si>
    <t>Vyplň údaj</t>
  </si>
  <si>
    <t>Projektant:</t>
  </si>
  <si>
    <t>True</t>
  </si>
  <si>
    <t>Zpracovatel: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</si>
  <si>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</si>
  <si>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</si>
  <si>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</si>
  <si>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</si>
  <si>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</si>
  <si>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</si>
  <si>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</si>
  <si>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</si>
  <si>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</si>
  <si>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</si>
  <si>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</si>
  <si>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</si>
  <si>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</si>
  <si>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</si>
  <si>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</si>
  <si>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</si>
  <si>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</si>
  <si>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</si>
  <si>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</si>
  <si>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</si>
  <si>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</si>
  <si>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</si>
  <si>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</si>
  <si>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</si>
  <si>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</si>
  <si>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</si>
  <si>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</si>
  <si>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</si>
  <si>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</si>
  <si>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</si>
  <si>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</si>
  <si>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</si>
  <si>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</si>
  <si>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</si>
  <si>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</si>
  <si>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</si>
  <si>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</si>
  <si>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</si>
  <si>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</si>
  <si>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</si>
  <si>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</si>
  <si>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D.1.1</t>
  </si>
  <si>
    <t>ASŘ</t>
  </si>
  <si>
    <t>STA</t>
  </si>
  <si>
    <t>1</t>
  </si>
  <si>
    <t>{43aa67f9-d0e9-42e2-9c6f-f0f7924902bf}</t>
  </si>
  <si>
    <t>2</t>
  </si>
  <si>
    <t>D.1.3</t>
  </si>
  <si>
    <t>PBŘ</t>
  </si>
  <si>
    <t>{2fce7fa1-b30d-424c-9241-4a570113e450}</t>
  </si>
  <si>
    <t>D.1.4</t>
  </si>
  <si>
    <t>Silnoproud</t>
  </si>
  <si>
    <t>{721a7ed5-b7ab-479c-846c-727c3bcba239}</t>
  </si>
  <si>
    <t>D.1.4.a</t>
  </si>
  <si>
    <t>Silnoproud - Ostat.náklady</t>
  </si>
  <si>
    <t>{9767ec80-6f14-473f-8fb2-cd5c2307d14e}</t>
  </si>
  <si>
    <t>D.1.5</t>
  </si>
  <si>
    <t>ZTI</t>
  </si>
  <si>
    <t>{a6586eba-5a99-4732-b999-48c85d55edcc}</t>
  </si>
  <si>
    <t>D.2</t>
  </si>
  <si>
    <t>Vedlejší rozpočtové náklady</t>
  </si>
  <si>
    <t>VON</t>
  </si>
  <si>
    <t>{46d2af3e-71fd-417f-ba83-e20464a46333}</t>
  </si>
  <si>
    <t>KRYCÍ LIST SOUPISU PRACÍ</t>
  </si>
  <si>
    <t>Objekt:</t>
  </si>
  <si>
    <t>D.1.1 - ASŘ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</si>
  <si>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</si>
  <si>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</si>
  <si>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</si>
  <si>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</si>
  <si>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</si>
  <si>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1 - Zemní práce</t>
  </si>
  <si>
    <t xml:space="preserve">    2 - Zakládání</t>
  </si>
  <si>
    <t xml:space="preserve">    3 - Svislé a kompletní konstrukce</t>
  </si>
  <si>
    <t xml:space="preserve">    6 - Úpravy povrchů, podlahy a osazování výplní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</si>
  <si>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</si>
  <si>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</si>
  <si>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</si>
  <si>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</si>
  <si>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711 - Izolace proti vodě, vlhkosti a plynům</t>
  </si>
  <si>
    <t xml:space="preserve">    713 - Izolace tepelné</t>
  </si>
  <si>
    <t xml:space="preserve">    741 - Elektroinstalace - silnoproud</t>
  </si>
  <si>
    <t xml:space="preserve">    742 - Elektroinstalace - slaboproud</t>
  </si>
  <si>
    <t xml:space="preserve">    763 - Konstrukce suché výstavby</t>
  </si>
  <si>
    <t xml:space="preserve">    766 - Konstrukce truhlářské</t>
  </si>
  <si>
    <t xml:space="preserve">    767 - Konstrukce zámečnické</t>
  </si>
  <si>
    <t xml:space="preserve">    771 - Podlahy z dlaždic</t>
  </si>
  <si>
    <t xml:space="preserve">    772 - Podlahy z kamene</t>
  </si>
  <si>
    <t xml:space="preserve">    781 - Dokončovací práce - obklady</t>
  </si>
  <si>
    <t xml:space="preserve">    784 - Dokončovací práce - malby a tapety</t>
  </si>
  <si>
    <t xml:space="preserve">    787 - Dokončovací práce - zasklívání</t>
  </si>
  <si>
    <t>M - Práce a dodávky M</t>
  </si>
  <si>
    <t xml:space="preserve">    33-M - Montáže dopr.zaříz.,sklad. zař. a váh</t>
  </si>
  <si>
    <t xml:space="preserve">    43-M - Montáž ocelových konstrukcí</t>
  </si>
  <si>
    <t>HZS - Hodinové zúčtovací sazby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</si>
  <si>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</si>
  <si>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</si>
  <si>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</si>
  <si>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</si>
  <si>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</si>
  <si>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</si>
  <si>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</si>
  <si>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</si>
  <si>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</si>
  <si>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</si>
  <si>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</si>
  <si>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</si>
  <si>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</si>
  <si>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</si>
  <si>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</si>
  <si>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</si>
  <si>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</si>
  <si>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</si>
  <si>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133212812</t>
  </si>
  <si>
    <t>Hloubení nezapažených šachet ručně v horninách třídy těžitelnosti I skupiny 3, půdorysná plocha výkopu přes 4 do 20 m2</t>
  </si>
  <si>
    <t>m3</t>
  </si>
  <si>
    <t>CS ÚRS 2025 02</t>
  </si>
  <si>
    <t>4</t>
  </si>
  <si>
    <t>-1378772583</t>
  </si>
  <si>
    <t>Online PSC</t>
  </si>
  <si>
    <t>https://podminky.urs.cz/item/CS_URS_2025_02/133212812</t>
  </si>
  <si>
    <t>VV</t>
  </si>
  <si>
    <t>"výtah"</t>
  </si>
  <si>
    <t>3,00*3,00*1,50</t>
  </si>
  <si>
    <t>162211311</t>
  </si>
  <si>
    <t>Vodorovné přemístění výkopku nebo sypaniny stavebním kolečkem s vyprázdněním kolečka na hromady nebo do dopravního prostředku na vzdálenost do 10 m z horniny třídy těžitelnosti I, skupiny 1 až 3</t>
  </si>
  <si>
    <t>-1210935954</t>
  </si>
  <si>
    <t>https://podminky.urs.cz/item/CS_URS_2025_02/162211311</t>
  </si>
  <si>
    <t>3</t>
  </si>
  <si>
    <t>162211319</t>
  </si>
  <si>
    <t>Vodorovné přemístění výkopku nebo sypaniny stavebním kolečkem s vyprázdněním kolečka na hromady nebo do dopravního prostředku na vzdálenost do 10 m Příplatek za každých dalších 10 m k ceně -1311</t>
  </si>
  <si>
    <t>-388706917</t>
  </si>
  <si>
    <t>https://podminky.urs.cz/item/CS_URS_2025_02/162211319</t>
  </si>
  <si>
    <t>162751117</t>
  </si>
  <si>
    <t>Vodorovné přemístění výkopku nebo sypaniny po suchu na obvyklém dopravním prostředku, bez naložení výkopku, avšak se složením bez rozhrnutí z horniny třídy těžitelnosti I skupiny 1 až 3 na vzdálenost přes 9 000 do 10 000 m</t>
  </si>
  <si>
    <t>-1357635042</t>
  </si>
  <si>
    <t>https://podminky.urs.cz/item/CS_URS_2025_02/162751117</t>
  </si>
  <si>
    <t>5</t>
  </si>
  <si>
    <t>171201231</t>
  </si>
  <si>
    <t>Poplatek za uložení stavebního odpadu na recyklační skládce (skládkovné) zeminy a kamení zatříděného do Katalogu odpadů pod kódem 17 05 04</t>
  </si>
  <si>
    <t>t</t>
  </si>
  <si>
    <t>163585230</t>
  </si>
  <si>
    <t>https://podminky.urs.cz/item/CS_URS_2025_02/171201231</t>
  </si>
  <si>
    <t>13,5*2 'Přepočtené koeficientem množství</t>
  </si>
  <si>
    <t>6</t>
  </si>
  <si>
    <t>171251201</t>
  </si>
  <si>
    <t>Uložení sypaniny na skládky nebo meziskládky bez hutnění s upravením uložené sypaniny do předepsaného tvaru</t>
  </si>
  <si>
    <t>-1833559535</t>
  </si>
  <si>
    <t>https://podminky.urs.cz/item/CS_URS_2025_02/171251201</t>
  </si>
  <si>
    <t>7</t>
  </si>
  <si>
    <t>175111201</t>
  </si>
  <si>
    <t>Obsypání objektů nad přilehlým původním terénem ručně sypaninou z vhodných hornin třídy těžitelnosti I a II, skupiny 1 až 4 nebo materiálem uloženým ve vzdálenosti do 3 m od vnějšího kraje objektu pro jakoukoliv míru zhutnění bez prohození sypaniny</t>
  </si>
  <si>
    <t>-740857120</t>
  </si>
  <si>
    <t>https://podminky.urs.cz/item/CS_URS_2025_02/175111201</t>
  </si>
  <si>
    <t>"kolem šachty"</t>
  </si>
  <si>
    <t>3,00*4*0,40*1,25</t>
  </si>
  <si>
    <t>8</t>
  </si>
  <si>
    <t>M</t>
  </si>
  <si>
    <t>58337344</t>
  </si>
  <si>
    <t>štěrkopísek frakce 0/32</t>
  </si>
  <si>
    <t>810088802</t>
  </si>
  <si>
    <t>6*2 'Přepočtené koeficientem množství</t>
  </si>
  <si>
    <t>Zakládání</t>
  </si>
  <si>
    <t>9</t>
  </si>
  <si>
    <t>273321511</t>
  </si>
  <si>
    <t>Základy z betonu železového (bez výztuže) desky z betonu bez zvláštních nároků na prostředí tř. C 25/30</t>
  </si>
  <si>
    <t>-2047801427</t>
  </si>
  <si>
    <t>https://podminky.urs.cz/item/CS_URS_2025_02/273321511</t>
  </si>
  <si>
    <t>P</t>
  </si>
  <si>
    <t>Poznámka k položce:_x000d_
C25/30-XC2,XD1, XA1-Cl 0,20- Dmax 8 mm - C1_x000d_
ČSN EN 206+A1_x000d_
ČSN P 73 2404</t>
  </si>
  <si>
    <t>2,40*2,70*0,25</t>
  </si>
  <si>
    <t>10</t>
  </si>
  <si>
    <t>273351121</t>
  </si>
  <si>
    <t>Bednění základů desek zřízení</t>
  </si>
  <si>
    <t>m2</t>
  </si>
  <si>
    <t>400599701</t>
  </si>
  <si>
    <t>https://podminky.urs.cz/item/CS_URS_2025_02/273351121</t>
  </si>
  <si>
    <t>(2,40*2+2,70*2)*0,25</t>
  </si>
  <si>
    <t>11</t>
  </si>
  <si>
    <t>273351122</t>
  </si>
  <si>
    <t>Bednění základů desek odstranění</t>
  </si>
  <si>
    <t>1566332791</t>
  </si>
  <si>
    <t>https://podminky.urs.cz/item/CS_URS_2025_02/273351122</t>
  </si>
  <si>
    <t>273361821</t>
  </si>
  <si>
    <t>Výztuž základů desek z betonářské oceli 10 505 (R) nebo BSt 500</t>
  </si>
  <si>
    <t>-234530798</t>
  </si>
  <si>
    <t>https://podminky.urs.cz/item/CS_URS_2025_02/273361821</t>
  </si>
  <si>
    <t>0,00039*(17*2,40+17*0,75*2)*1,25</t>
  </si>
  <si>
    <t>0,00039*(19*2,70+19*0,75*2)*1,25</t>
  </si>
  <si>
    <t>Součet</t>
  </si>
  <si>
    <t>13</t>
  </si>
  <si>
    <t>279113153</t>
  </si>
  <si>
    <t>Základové zdi z tvárnic ztraceného bednění včetně výplně z betonu bez zvláštních nároků na vliv prostředí třídy C 25/30, tloušťky zdiva přes 200 do 250 mm</t>
  </si>
  <si>
    <t>-1612150803</t>
  </si>
  <si>
    <t>https://podminky.urs.cz/item/CS_URS_2025_02/279113153</t>
  </si>
  <si>
    <t>"šachta základ"</t>
  </si>
  <si>
    <t>(2,40*2+2,70*2)*1,00</t>
  </si>
  <si>
    <t>14</t>
  </si>
  <si>
    <t>279361821</t>
  </si>
  <si>
    <t>Výztuž základových zdí nosných svislých nebo odkloněných od svislice, rovinných nebo oblých, deskových nebo žebrových, včetně výztuže jejich žeber z betonářské oceli 10 505 (R) nebo BSt 500</t>
  </si>
  <si>
    <t>-105367548</t>
  </si>
  <si>
    <t>https://podminky.urs.cz/item/CS_URS_2025_02/279361821</t>
  </si>
  <si>
    <t>"svislá" 0,00039*1,25*(((2,40*2+2,70*2)/0,15)+4)*2</t>
  </si>
  <si>
    <t>"vodorovná"0,00039*(2,40*2+2,70*2)*2*3*1,25</t>
  </si>
  <si>
    <t>Svislé a kompletní konstrukce</t>
  </si>
  <si>
    <t>15</t>
  </si>
  <si>
    <t>317944321</t>
  </si>
  <si>
    <t>Válcované nosníky dodatečně osazované do připravených otvorů bez zazdění hlav, výšky do 120 mm</t>
  </si>
  <si>
    <t>-786910068</t>
  </si>
  <si>
    <t>https://podminky.urs.cz/item/CS_URS_2025_02/317944321</t>
  </si>
  <si>
    <t>16</t>
  </si>
  <si>
    <t>337171111R1</t>
  </si>
  <si>
    <t>D+M ocelové konstrukce šachty z 4HR 100/100/4</t>
  </si>
  <si>
    <t>Kč</t>
  </si>
  <si>
    <t>-724528778</t>
  </si>
  <si>
    <t xml:space="preserve">Poznámka k položce:_x000d_
Výška 6,80+1,20 m_x000d_
Povrchová úprava - v odstínu RAL_x000d_
Zasklení v šířce konstrukce - vsazené_x000d_
Zasklení šachty - gravírované s motivy z historie města Hrádek_x000d_
</t>
  </si>
  <si>
    <t>17</t>
  </si>
  <si>
    <t>342272225</t>
  </si>
  <si>
    <t>Příčky z pórobetonových tvárnic hladkých na tenké maltové lože objemová hmotnost do 500 kg/m3, tloušťka příčky 100 mm</t>
  </si>
  <si>
    <t>-1526778159</t>
  </si>
  <si>
    <t>https://podminky.urs.cz/item/CS_URS_2025_02/342272225</t>
  </si>
  <si>
    <t>(3,10+3,10+1,90)*3,40</t>
  </si>
  <si>
    <t>18</t>
  </si>
  <si>
    <t>342272245</t>
  </si>
  <si>
    <t>Příčky z pórobetonových tvárnic hladkých na tenké maltové lože objemová hmotnost do 500 kg/m3, tloušťka příčky 150 mm</t>
  </si>
  <si>
    <t>1232470234</t>
  </si>
  <si>
    <t>https://podminky.urs.cz/item/CS_URS_2025_02/342272245</t>
  </si>
  <si>
    <t>(4,10+4,50)*3,40</t>
  </si>
  <si>
    <t>Úpravy povrchů, podlahy a osazování výplní</t>
  </si>
  <si>
    <t>19</t>
  </si>
  <si>
    <t>612142001</t>
  </si>
  <si>
    <t>Pletivo vnitřních ploch v ploše nebo pruzích, na plném podkladu sklovláknité vtlačené do tmelu včetně tmelu stěn</t>
  </si>
  <si>
    <t>-276258163</t>
  </si>
  <si>
    <t>https://podminky.urs.cz/item/CS_URS_2025_02/612142001</t>
  </si>
  <si>
    <t>20</t>
  </si>
  <si>
    <t>612315302</t>
  </si>
  <si>
    <t>Vápenná omítka ostění nebo nadpraží štuková dvouvrstvá</t>
  </si>
  <si>
    <t>1984074723</t>
  </si>
  <si>
    <t>https://podminky.urs.cz/item/CS_URS_2025_02/612315302</t>
  </si>
  <si>
    <t>"ostění dveřních otvorů vstupu"</t>
  </si>
  <si>
    <t>7,90*0,50*2</t>
  </si>
  <si>
    <t>612321121</t>
  </si>
  <si>
    <t>Omítka vápenocementová vnitřních ploch nanášená ručně jednovrstvá, tloušťky do 10 mm hladká svislých konstrukcí stěn</t>
  </si>
  <si>
    <t>40873145</t>
  </si>
  <si>
    <t>https://podminky.urs.cz/item/CS_URS_2025_02/612321121</t>
  </si>
  <si>
    <t>"na porobeton"</t>
  </si>
  <si>
    <t>4,80*2*3,40</t>
  </si>
  <si>
    <t>1,90*2*3,40</t>
  </si>
  <si>
    <t>3,10*3*3,40</t>
  </si>
  <si>
    <t>2,25*3,40</t>
  </si>
  <si>
    <t>5,54*3,40 "cbodba včetně stávající om."</t>
  </si>
  <si>
    <t>22</t>
  </si>
  <si>
    <t>617321131</t>
  </si>
  <si>
    <t>Vápenocementový štuk vnitřních ploch tloušťky do 3 mm uzavřených nebo omezených prostor světlíků nebo výtahových šachet</t>
  </si>
  <si>
    <t>165689845</t>
  </si>
  <si>
    <t>https://podminky.urs.cz/item/CS_URS_2025_02/617321131</t>
  </si>
  <si>
    <t>"šachta" (2,40+2,70)*2*1,25</t>
  </si>
  <si>
    <t>23</t>
  </si>
  <si>
    <t>619995001</t>
  </si>
  <si>
    <t>Začištění omítek (s dodáním hmot) kolem oken, dveří, podlah, obkladů apod.</t>
  </si>
  <si>
    <t>m</t>
  </si>
  <si>
    <t>455954364</t>
  </si>
  <si>
    <t>https://podminky.urs.cz/item/CS_URS_2025_02/619995001</t>
  </si>
  <si>
    <t>7,90*2</t>
  </si>
  <si>
    <t>24</t>
  </si>
  <si>
    <t>619996117</t>
  </si>
  <si>
    <t>Ochrana stavebních konstrukcí a samostatných prvků včetně pozdějšího odstranění obedněním z OSB desek podlahy</t>
  </si>
  <si>
    <t>-1206351394</t>
  </si>
  <si>
    <t>https://podminky.urs.cz/item/CS_URS_2025_02/619996117</t>
  </si>
  <si>
    <t>25</t>
  </si>
  <si>
    <t>622143004</t>
  </si>
  <si>
    <t>Montáž omítkových profilů plastových, pozinkovaných nebo dřevěných upevněných vtlačením do podkladní vrstvy nebo přibitím začišťovacích samolepících pro vytvoření dilatujícího spoje s okenním rámem</t>
  </si>
  <si>
    <t>-545934774</t>
  </si>
  <si>
    <t>https://podminky.urs.cz/item/CS_URS_2025_02/622143004</t>
  </si>
  <si>
    <t>26</t>
  </si>
  <si>
    <t>59051476</t>
  </si>
  <si>
    <t>profil napojovací okenní PVC s výztužnou tkaninou 9mm</t>
  </si>
  <si>
    <t>-718292414</t>
  </si>
  <si>
    <t>15,8*1,05 'Přepočtené koeficientem množství</t>
  </si>
  <si>
    <t>27</t>
  </si>
  <si>
    <t>631311113</t>
  </si>
  <si>
    <t>Mazanina z betonu prostého bez zvýšených nároků na prostředí tl. přes 50 do 80 mm tř. C 12/15</t>
  </si>
  <si>
    <t>-617920204</t>
  </si>
  <si>
    <t>https://podminky.urs.cz/item/CS_URS_2025_02/631311113</t>
  </si>
  <si>
    <t>"podkladní pod šachtou"</t>
  </si>
  <si>
    <t>2,95*2,70*0,10</t>
  </si>
  <si>
    <t>28</t>
  </si>
  <si>
    <t>35442062</t>
  </si>
  <si>
    <t>pás zemnící 30x4mm FeZn</t>
  </si>
  <si>
    <t>kg</t>
  </si>
  <si>
    <t>-1054246216</t>
  </si>
  <si>
    <t>29</t>
  </si>
  <si>
    <t>631312141</t>
  </si>
  <si>
    <t>Doplnění dosavadních mazanin prostým betonem s dodáním hmot, bez potěru, plochy jednotlivě rýh v dosavadních mazaninách</t>
  </si>
  <si>
    <t>1336885771</t>
  </si>
  <si>
    <t>https://podminky.urs.cz/item/CS_URS_2025_02/631312141</t>
  </si>
  <si>
    <t>(2,40+2,70)*2*0,50*0,12 "podkladní"</t>
  </si>
  <si>
    <t>(2,40+2,70)*2*0,50*0,10 "podlahová"</t>
  </si>
  <si>
    <t>30</t>
  </si>
  <si>
    <t>31316004</t>
  </si>
  <si>
    <t>síť výztužná svařovaná DIN 488 jakost B500A 100x100mm drát D 5mm</t>
  </si>
  <si>
    <t>1022269063</t>
  </si>
  <si>
    <t>(2,40+2,70)*2*0,50*1,25</t>
  </si>
  <si>
    <t>31</t>
  </si>
  <si>
    <t>632451458</t>
  </si>
  <si>
    <t>Potěr pískocementový běžný tl. přes 40 do 50 mm tř. C 35</t>
  </si>
  <si>
    <t>-48364690</t>
  </si>
  <si>
    <t>https://podminky.urs.cz/item/CS_URS_2025_02/632451458</t>
  </si>
  <si>
    <t>"podlaha kolem šachty" (2,40+3,20)*2*0,50</t>
  </si>
  <si>
    <t>32</t>
  </si>
  <si>
    <t>632481215</t>
  </si>
  <si>
    <t>Separační vrstva k oddělení podlahových vrstev z geotextilie</t>
  </si>
  <si>
    <t>-164709967</t>
  </si>
  <si>
    <t>https://podminky.urs.cz/item/CS_URS_2025_02/632481215</t>
  </si>
  <si>
    <t>"ochrana podlahy"</t>
  </si>
  <si>
    <t>50,50 "(1.NP)"</t>
  </si>
  <si>
    <t>"2.NP" 35,00</t>
  </si>
  <si>
    <t>33</t>
  </si>
  <si>
    <t>642942111</t>
  </si>
  <si>
    <t>Osazování zárubní nebo rámů kovových dveřních lisovaných nebo z úhelníků bez dveřních křídel na cementovou maltu, plochy otvoru do 2,5 m2</t>
  </si>
  <si>
    <t>kus</t>
  </si>
  <si>
    <t>-1341423541</t>
  </si>
  <si>
    <t>https://podminky.urs.cz/item/CS_URS_2025_02/642942111</t>
  </si>
  <si>
    <t>34</t>
  </si>
  <si>
    <t>55331480</t>
  </si>
  <si>
    <t>zárubeň jednokřídlá ocelová pro zdění tl stěny 75-100mm rozměru 600/1970, 2100mm</t>
  </si>
  <si>
    <t>2018153560</t>
  </si>
  <si>
    <t>35</t>
  </si>
  <si>
    <t>55331482</t>
  </si>
  <si>
    <t>zárubeň jednokřídlá ocelová pro zdění tl stěny 75-100mm rozměru 800/1970, 2100mm</t>
  </si>
  <si>
    <t>-550578700</t>
  </si>
  <si>
    <t>36</t>
  </si>
  <si>
    <t>55331717</t>
  </si>
  <si>
    <t>zárubeň dvoukřídlá ocelová pro dodatečnou montáž tl stěny 110-150mm rozměru 1450/1970, 2100mm</t>
  </si>
  <si>
    <t>1487371043</t>
  </si>
  <si>
    <t>Ostatní konstrukce a práce, bourání</t>
  </si>
  <si>
    <t>37</t>
  </si>
  <si>
    <t>953334112</t>
  </si>
  <si>
    <t>Bobtnavý pásek do pracovních spar betonových konstrukcí bentonitový, rozměru 15 x 10 mm</t>
  </si>
  <si>
    <t>1465724742</t>
  </si>
  <si>
    <t>https://podminky.urs.cz/item/CS_URS_2025_02/953334112</t>
  </si>
  <si>
    <t>"spára deska/stěna" 2,40*2+2,70*2</t>
  </si>
  <si>
    <t>"kolem základů schodiště" 1,15*2+0,35</t>
  </si>
  <si>
    <t>38</t>
  </si>
  <si>
    <t>962031021</t>
  </si>
  <si>
    <t>Bourání příček nebo přizdívek z cihel děrovaných broušených, tl. do 100 mm</t>
  </si>
  <si>
    <t>2123037604</t>
  </si>
  <si>
    <t>https://podminky.urs.cz/item/CS_URS_2025_02/962031021</t>
  </si>
  <si>
    <t>(4,80+1,60+1,80+0,90+0,80+0,90+4,10)*3,40</t>
  </si>
  <si>
    <t>39</t>
  </si>
  <si>
    <t>965042141</t>
  </si>
  <si>
    <t>Bourání mazanin betonových nebo z litého asfaltu tl. do 100 mm, plochy přes 4 m2</t>
  </si>
  <si>
    <t>907356186</t>
  </si>
  <si>
    <t>https://podminky.urs.cz/item/CS_URS_2025_02/965042141</t>
  </si>
  <si>
    <t>"pro výtah"</t>
  </si>
  <si>
    <t>3,0*3,0*0,10*3</t>
  </si>
  <si>
    <t>"sociálky"</t>
  </si>
  <si>
    <t>14,00*0,10</t>
  </si>
  <si>
    <t>40</t>
  </si>
  <si>
    <t>967031132</t>
  </si>
  <si>
    <t>Přisekání (špicování) plošné nebo rovných ostění zdiva z cihel pálených rovných ostění, bez odstupu, po hrubém vybourání otvorů, na maltu vápennou nebo vápenocementovou</t>
  </si>
  <si>
    <t>635766808</t>
  </si>
  <si>
    <t>https://podminky.urs.cz/item/CS_URS_2025_02/967031132</t>
  </si>
  <si>
    <t>"příčky" 2*3,40*0,15</t>
  </si>
  <si>
    <t>41</t>
  </si>
  <si>
    <t>968072455</t>
  </si>
  <si>
    <t>Vybourání kovových rámů oken s křídly, dveřních zárubní, vrat, stěn, ostění nebo obkladů dveřních zárubní, plochy do 2 m2</t>
  </si>
  <si>
    <t>1196818208</t>
  </si>
  <si>
    <t>https://podminky.urs.cz/item/CS_URS_2025_02/968072455</t>
  </si>
  <si>
    <t>1,25*1,97*1</t>
  </si>
  <si>
    <t>0,80*1,97*2</t>
  </si>
  <si>
    <t>0,60*1,97*2</t>
  </si>
  <si>
    <t>42</t>
  </si>
  <si>
    <t>971033621</t>
  </si>
  <si>
    <t>Vybourání otvorů ve zdivu základovém nebo nadzákladovém z cihel, tvárnic, příčkovek z cihel pálených na maltu vápennou nebo vápenocementovou plochy do 4 m2, tl. do 100 mm</t>
  </si>
  <si>
    <t>-1491583660</t>
  </si>
  <si>
    <t>https://podminky.urs.cz/item/CS_URS_2025_02/971033621</t>
  </si>
  <si>
    <t>"vstup do předsíně WC 1.NP"</t>
  </si>
  <si>
    <t>0,70*2,00</t>
  </si>
  <si>
    <t>43</t>
  </si>
  <si>
    <t>977211112</t>
  </si>
  <si>
    <t>Řezání konstrukcí stěnovou pilou betonových nebo železobetonových průměru řezané výztuže do 16 mm hloubka řezu přes 200 do 350 mm</t>
  </si>
  <si>
    <t>1383099183</t>
  </si>
  <si>
    <t>https://podminky.urs.cz/item/CS_URS_2025_02/977211112</t>
  </si>
  <si>
    <t>"Schodiště" 7,20</t>
  </si>
  <si>
    <t>997</t>
  </si>
  <si>
    <t>Přesun sutě</t>
  </si>
  <si>
    <t>44</t>
  </si>
  <si>
    <t>997013111</t>
  </si>
  <si>
    <t>Vnitrostaveništní doprava suti a vybouraných hmot vodorovně do 50 m s naložením základní pro budovy a haly výšky do 6 m</t>
  </si>
  <si>
    <t>1744842779</t>
  </si>
  <si>
    <t>https://podminky.urs.cz/item/CS_URS_2025_02/997013111</t>
  </si>
  <si>
    <t>45</t>
  </si>
  <si>
    <t>997013501</t>
  </si>
  <si>
    <t>Odvoz suti a vybouraných hmot na skládku nebo meziskládku se složením, na vzdálenost do 1 km</t>
  </si>
  <si>
    <t>1962266963</t>
  </si>
  <si>
    <t>https://podminky.urs.cz/item/CS_URS_2025_02/997013501</t>
  </si>
  <si>
    <t>46</t>
  </si>
  <si>
    <t>997013509</t>
  </si>
  <si>
    <t>Odvoz suti a vybouraných hmot na skládku nebo meziskládku se složením, na vzdálenost Příplatek k ceně za každý další započatý 1 km přes 1 km</t>
  </si>
  <si>
    <t>-533832510</t>
  </si>
  <si>
    <t>https://podminky.urs.cz/item/CS_URS_2025_02/997013509</t>
  </si>
  <si>
    <t>16,395*10 'Přepočtené koeficientem množství</t>
  </si>
  <si>
    <t>47</t>
  </si>
  <si>
    <t>997013655</t>
  </si>
  <si>
    <t>Poplatek za uložení stavebního odpadu na skládce (skládkovné) zeminy a kamení zatříděného do Katalogu odpadů pod kódem 17 05 04</t>
  </si>
  <si>
    <t>1282991621</t>
  </si>
  <si>
    <t>https://podminky.urs.cz/item/CS_URS_2025_02/997013655</t>
  </si>
  <si>
    <t>48</t>
  </si>
  <si>
    <t>997013861</t>
  </si>
  <si>
    <t>Poplatek za uložení stavebního odpadu na recyklační skládce (skládkovné) z prostého betonu zatříděného do Katalogu odpadů pod kódem 17 01 01</t>
  </si>
  <si>
    <t>-90952229</t>
  </si>
  <si>
    <t>https://podminky.urs.cz/item/CS_URS_2025_02/997013861</t>
  </si>
  <si>
    <t>49</t>
  </si>
  <si>
    <t>997013863</t>
  </si>
  <si>
    <t>Poplatek za uložení stavebního odpadu na recyklační skládce (skládkovné) cihelného zatříděného do Katalogu odpadů pod kódem 17 01 02</t>
  </si>
  <si>
    <t>766549604</t>
  </si>
  <si>
    <t>https://podminky.urs.cz/item/CS_URS_2025_02/997013863</t>
  </si>
  <si>
    <t>3,546+0,491+0,252</t>
  </si>
  <si>
    <t>0,494+0,392</t>
  </si>
  <si>
    <t>998</t>
  </si>
  <si>
    <t>Přesun hmot</t>
  </si>
  <si>
    <t>50</t>
  </si>
  <si>
    <t>998011001</t>
  </si>
  <si>
    <t>Přesun hmot pro budovy občanské výstavby, bydlení, výrobu a služby s nosnou svislou konstrukcí zděnou z cihel, tvárnic nebo kamene vodorovná dopravní vzdálenost do 100 m základní pro budovy výšky do 6 m</t>
  </si>
  <si>
    <t>1693774151</t>
  </si>
  <si>
    <t>https://podminky.urs.cz/item/CS_URS_2025_02/998011001</t>
  </si>
  <si>
    <t>PSV</t>
  </si>
  <si>
    <t>Práce a dodávky PSV</t>
  </si>
  <si>
    <t>711</t>
  </si>
  <si>
    <t>Izolace proti vodě, vlhkosti a plynům</t>
  </si>
  <si>
    <t>51</t>
  </si>
  <si>
    <t>711111001</t>
  </si>
  <si>
    <t>Provedení izolace proti zemní vlhkosti natěradly a tmely za studena na ploše vodorovné V jednonásobným nátěrem penetračním</t>
  </si>
  <si>
    <t>1401841186</t>
  </si>
  <si>
    <t>https://podminky.urs.cz/item/CS_URS_2025_02/711111001</t>
  </si>
  <si>
    <t>(2,4+3,2)*2*0,25</t>
  </si>
  <si>
    <t>"podlaha kolem šachty" (2,40+2,70)*2*0,50</t>
  </si>
  <si>
    <t>52</t>
  </si>
  <si>
    <t>11163150</t>
  </si>
  <si>
    <t>lak penetrační asfaltový</t>
  </si>
  <si>
    <t>-867790245</t>
  </si>
  <si>
    <t>20,65*0,0003 'Přepočtené koeficientem množství</t>
  </si>
  <si>
    <t>53</t>
  </si>
  <si>
    <t>711141559</t>
  </si>
  <si>
    <t>Provedení izolace proti zemní vlhkosti pásy přitavením NAIP na ploše vodorovné V</t>
  </si>
  <si>
    <t>-269643148</t>
  </si>
  <si>
    <t>https://podminky.urs.cz/item/CS_URS_2025_02/711141559</t>
  </si>
  <si>
    <t>54</t>
  </si>
  <si>
    <t>62853004</t>
  </si>
  <si>
    <t>pás asfaltový natavitelný modifikovaný SBS s vložkou ze skleněné tkaniny a spalitelnou PE fólií nebo jemnozrnným minerálním posypem na horním povrchu tl 4,0mm</t>
  </si>
  <si>
    <t>15794377</t>
  </si>
  <si>
    <t>7,9*1,1655 'Přepočtené koeficientem množství</t>
  </si>
  <si>
    <t>55</t>
  </si>
  <si>
    <t>711142559</t>
  </si>
  <si>
    <t>Provedení izolace proti zemní vlhkosti pásy přitavením NAIP na ploše svislé S</t>
  </si>
  <si>
    <t>795479573</t>
  </si>
  <si>
    <t>https://podminky.urs.cz/item/CS_URS_2025_02/711142559</t>
  </si>
  <si>
    <t>56</t>
  </si>
  <si>
    <t>-1655192690</t>
  </si>
  <si>
    <t>12,75*1,221 'Přepočtené koeficientem množství</t>
  </si>
  <si>
    <t>57</t>
  </si>
  <si>
    <t>711161173</t>
  </si>
  <si>
    <t>Provedení izolace proti zemní vlhkosti nopovou fólií na ploše vodorovné V z nopové fólie</t>
  </si>
  <si>
    <t>CS ÚRS 2024 01</t>
  </si>
  <si>
    <t>-303040919</t>
  </si>
  <si>
    <t>https://podminky.urs.cz/item/CS_URS_2024_01/711161173</t>
  </si>
  <si>
    <t>58</t>
  </si>
  <si>
    <t>28323005</t>
  </si>
  <si>
    <t>fólie profilovaná (nopová) drenážní HDPE s výškou nopů 8mm</t>
  </si>
  <si>
    <t>1223315728</t>
  </si>
  <si>
    <t>2,8*1,1655 'Přepočtené koeficientem množství</t>
  </si>
  <si>
    <t>59</t>
  </si>
  <si>
    <t>711161273</t>
  </si>
  <si>
    <t>Provedení izolace proti zemní vlhkosti nopovou fólií na ploše svislé S z nopové fólie</t>
  </si>
  <si>
    <t>2026790302</t>
  </si>
  <si>
    <t>https://podminky.urs.cz/item/CS_URS_2024_01/711161273</t>
  </si>
  <si>
    <t>60</t>
  </si>
  <si>
    <t>-452515542</t>
  </si>
  <si>
    <t>61</t>
  </si>
  <si>
    <t>711199097</t>
  </si>
  <si>
    <t>Příplatek k cenám provedení izolace proti zemní vlhkosti za plochu do 10 m2 pásy přitavením NAIP nebo termoplasty</t>
  </si>
  <si>
    <t>-1578195864</t>
  </si>
  <si>
    <t>https://podminky.urs.cz/item/CS_URS_2025_02/711199097</t>
  </si>
  <si>
    <t>62</t>
  </si>
  <si>
    <t>711745567</t>
  </si>
  <si>
    <t>Provedení detailů pásy přitavením spojů obrácených nebo zpětných se zesílením rš 500 mm NAIP</t>
  </si>
  <si>
    <t>1370029506</t>
  </si>
  <si>
    <t>https://podminky.urs.cz/item/CS_URS_2025_02/711745567</t>
  </si>
  <si>
    <t>2,40*2+2,70*2</t>
  </si>
  <si>
    <t>63</t>
  </si>
  <si>
    <t>1685482178</t>
  </si>
  <si>
    <t>10,2*0,63 'Přepočtené koeficientem množství</t>
  </si>
  <si>
    <t>64</t>
  </si>
  <si>
    <t>998711101</t>
  </si>
  <si>
    <t>Přesun hmot pro izolace proti vodě, vlhkosti a plynům stanovený z hmotnosti přesunovaného materiálu vodorovná dopravní vzdálenost do 50 m základní v objektech výšky do 6 m</t>
  </si>
  <si>
    <t>1987035643</t>
  </si>
  <si>
    <t>https://podminky.urs.cz/item/CS_URS_2025_02/998711101</t>
  </si>
  <si>
    <t>713</t>
  </si>
  <si>
    <t>Izolace tepelné</t>
  </si>
  <si>
    <t>65</t>
  </si>
  <si>
    <t>713121111</t>
  </si>
  <si>
    <t>Montáž tepelné izolace podlah rohožemi, pásy, deskami, dílci, bloky (izolační materiál ve specifikaci) kladenými volně jednovrstvá</t>
  </si>
  <si>
    <t>1203888004</t>
  </si>
  <si>
    <t>https://podminky.urs.cz/item/CS_URS_2025_02/713121111</t>
  </si>
  <si>
    <t>66</t>
  </si>
  <si>
    <t>28372309</t>
  </si>
  <si>
    <t>deska EPS 100 pro konstrukce s běžným zatížením λ=0,037 tl 100mm</t>
  </si>
  <si>
    <t>-1670323062</t>
  </si>
  <si>
    <t>5,6*1,05 'Přepočtené koeficientem množství</t>
  </si>
  <si>
    <t>67</t>
  </si>
  <si>
    <t>998713101</t>
  </si>
  <si>
    <t>Přesun hmot pro izolace tepelné stanovený z hmotnosti přesunovaného materiálu vodorovná dopravní vzdálenost do 50 m s užitím mechanizace v objektech výšky do 6 m</t>
  </si>
  <si>
    <t>1853572457</t>
  </si>
  <si>
    <t>https://podminky.urs.cz/item/CS_URS_2025_02/998713101</t>
  </si>
  <si>
    <t>741</t>
  </si>
  <si>
    <t>Elektroinstalace - silnoproud</t>
  </si>
  <si>
    <t>68</t>
  </si>
  <si>
    <t>741371841</t>
  </si>
  <si>
    <t>Demontáž svítidel bez zachování funkčnosti (do suti) interiérových se standardní paticí (E27, T5, GU10) nebo integrovaným zdrojem LED přisazených, ploše stropních do 0,09 m2</t>
  </si>
  <si>
    <t>555465384</t>
  </si>
  <si>
    <t>https://podminky.urs.cz/item/CS_URS_2025_02/741371841</t>
  </si>
  <si>
    <t>742</t>
  </si>
  <si>
    <t>Elektroinstalace - slaboproud</t>
  </si>
  <si>
    <t>69</t>
  </si>
  <si>
    <t>742210261</t>
  </si>
  <si>
    <t>Montáž světelných nebo zvukových prvků EPS sirény, majáku nebo signalizace</t>
  </si>
  <si>
    <t>551872919</t>
  </si>
  <si>
    <t>https://podminky.urs.cz/item/CS_URS_2025_02/742210261</t>
  </si>
  <si>
    <t>70</t>
  </si>
  <si>
    <t>59081502R1</t>
  </si>
  <si>
    <t>Zvukový orientační maják pro nevidomé</t>
  </si>
  <si>
    <t>-986945710</t>
  </si>
  <si>
    <t xml:space="preserve">Poznámka k položce:_x000d_
Zvukový orientační maják ZOM 03M pomáhá navádět nevidomého k danému orientačnímu bodu a akusticky jej informuje o významu nebo stavu tohoto bodu/zařízení. Po příjmu povelu 1 z vysílače VPN01 (resp. prostředního tlačítka u VPN 03) je spuštěna např. hlasová sekvence „znělka“ a po vyslání povelu 2 „hlasová doplňková informace“._x000d_
Rádiový orientační maják ZOM 03M se umísťuje na budovy a jiné orientační body zpravidla v ose objektu a tak, aby spirálová anténa vyčnívala nahoru. Tam, kde z designových důvodů vnější anténa ruší, je možno dodat vnitřní anténu. _x000d_
Maják ZOM 03M se připojuje na napájecí napětí 230 V/50 Hz kabelem max. 2x 2,5 mm2 na svorkovnici S1. Je jištěn tavnou pojistkou 1 A/250 V. Z důvodu bezpečnosti práce je nutno montáží pověřit osobu způsobilou podle vyhlášky č. 50/78 Sb._x000d_
Fráze se na vnitřní paměťovou SD kartu ukládají ve formátu MP3 a uživatel je může sám upravovat na PC běžnými zvukovými editory. </t>
  </si>
  <si>
    <t>763</t>
  </si>
  <si>
    <t>Konstrukce suché výstavby</t>
  </si>
  <si>
    <t>71</t>
  </si>
  <si>
    <t>763131411</t>
  </si>
  <si>
    <t>Podhled ze sádrokartonových desek dvouvrstvá zavěšená spodní konstrukce z ocelových profilů CD, UD jednoduše opláštěná deskou standardní A, tl. 12,5 mm, bez izolace</t>
  </si>
  <si>
    <t>855751912</t>
  </si>
  <si>
    <t>https://podminky.urs.cz/item/CS_URS_2025_02/763131411</t>
  </si>
  <si>
    <t>72</t>
  </si>
  <si>
    <t>998763301</t>
  </si>
  <si>
    <t>Přesun hmot pro konstrukce montované z desek sádrokartonových, sádrovláknitých, cementovláknitých nebo cementových stanovený z hmotnosti přesunovaného materiálu vodorovná dopravní vzdálenost do 50 m základní v objektech výšky do 6 m</t>
  </si>
  <si>
    <t>226314548</t>
  </si>
  <si>
    <t>https://podminky.urs.cz/item/CS_URS_2025_02/998763301</t>
  </si>
  <si>
    <t>766</t>
  </si>
  <si>
    <t>Konstrukce truhlářské</t>
  </si>
  <si>
    <t>73</t>
  </si>
  <si>
    <t>766660001</t>
  </si>
  <si>
    <t>Montáž dveřních křídel dřevěných nebo plastových otevíravých do ocelové zárubně povrchově upravených jednokřídlových, šířky do 800 mm</t>
  </si>
  <si>
    <t>-993564308</t>
  </si>
  <si>
    <t>https://podminky.urs.cz/item/CS_URS_2025_02/766660001</t>
  </si>
  <si>
    <t>74</t>
  </si>
  <si>
    <t>61162000</t>
  </si>
  <si>
    <t>dveře jednokřídlé dřevotřískové povrch dýhovaný plné 600x1970-2100mm</t>
  </si>
  <si>
    <t>-364435736</t>
  </si>
  <si>
    <t>75</t>
  </si>
  <si>
    <t>61162002</t>
  </si>
  <si>
    <t>dveře jednokřídlé dřevotřískové povrch dýhovaný plné 800x1970-2100mm</t>
  </si>
  <si>
    <t>-1951488532</t>
  </si>
  <si>
    <t>76</t>
  </si>
  <si>
    <t>766660011</t>
  </si>
  <si>
    <t>Montáž dveřních křídel dřevěných nebo plastových otevíravých do ocelové zárubně povrchově upravených dvoukřídlových, šířky do 1450 mm</t>
  </si>
  <si>
    <t>-242328350</t>
  </si>
  <si>
    <t>https://podminky.urs.cz/item/CS_URS_2025_02/766660011</t>
  </si>
  <si>
    <t>77</t>
  </si>
  <si>
    <t>61162008</t>
  </si>
  <si>
    <t>dveře dvoukřídlé dřevotřískové povrch dýhovaný plné 1250x1970-2100mm</t>
  </si>
  <si>
    <t>-736894195</t>
  </si>
  <si>
    <t>Poznámka k položce:_x000d_
požární odolnost EW15/DP3</t>
  </si>
  <si>
    <t>78</t>
  </si>
  <si>
    <t>766660713</t>
  </si>
  <si>
    <t>Montáž dveřních doplňků plechu okopového</t>
  </si>
  <si>
    <t>-143319844</t>
  </si>
  <si>
    <t>https://podminky.urs.cz/item/CS_URS_2025_02/766660713</t>
  </si>
  <si>
    <t>79</t>
  </si>
  <si>
    <t>54915200</t>
  </si>
  <si>
    <t>plech okopový Al 645x150x0,8mm</t>
  </si>
  <si>
    <t>692325837</t>
  </si>
  <si>
    <t>80</t>
  </si>
  <si>
    <t>766660729</t>
  </si>
  <si>
    <t>Montáž dveřních doplňků dveřního kování interiérového štítku s klikou</t>
  </si>
  <si>
    <t>1081225635</t>
  </si>
  <si>
    <t>https://podminky.urs.cz/item/CS_URS_2025_02/766660729</t>
  </si>
  <si>
    <t>81</t>
  </si>
  <si>
    <t>54914123</t>
  </si>
  <si>
    <t>dveřní kování interiérové rozetové klika/klika</t>
  </si>
  <si>
    <t>1179202096</t>
  </si>
  <si>
    <t>82</t>
  </si>
  <si>
    <t>766660730</t>
  </si>
  <si>
    <t>Montáž dveřních doplňků dveřního kování interiérového WC kliky se zámkem</t>
  </si>
  <si>
    <t>-844400057</t>
  </si>
  <si>
    <t>https://podminky.urs.cz/item/CS_URS_2025_02/766660730</t>
  </si>
  <si>
    <t>83</t>
  </si>
  <si>
    <t>54914128</t>
  </si>
  <si>
    <t>dveřní kování interiérové rozetové spodní pro WC</t>
  </si>
  <si>
    <t>-507414591</t>
  </si>
  <si>
    <t>84</t>
  </si>
  <si>
    <t>766661849</t>
  </si>
  <si>
    <t>Demontáž dveřních konstrukcí k opětovnému použití kování interiérového štítku s klikou</t>
  </si>
  <si>
    <t>-457961920</t>
  </si>
  <si>
    <t>https://podminky.urs.cz/item/CS_URS_2025_02/766661849</t>
  </si>
  <si>
    <t>85</t>
  </si>
  <si>
    <t>766664957</t>
  </si>
  <si>
    <t>Výměna dveřních konstrukcí interiérových zámku</t>
  </si>
  <si>
    <t>-1527906139</t>
  </si>
  <si>
    <t>https://podminky.urs.cz/item/CS_URS_2025_02/766664957</t>
  </si>
  <si>
    <t>"výměna za vložku - generální klíč" 25</t>
  </si>
  <si>
    <t>86</t>
  </si>
  <si>
    <t>54964134R1</t>
  </si>
  <si>
    <t>vložka cylindrická - pro generální klíč</t>
  </si>
  <si>
    <t>2071645097</t>
  </si>
  <si>
    <t>87</t>
  </si>
  <si>
    <t>766664958</t>
  </si>
  <si>
    <t>Výměna dveřních konstrukcí interiérových klik se štítky</t>
  </si>
  <si>
    <t>240058994</t>
  </si>
  <si>
    <t>https://podminky.urs.cz/item/CS_URS_2025_02/766664958</t>
  </si>
  <si>
    <t>88</t>
  </si>
  <si>
    <t>-1309602828</t>
  </si>
  <si>
    <t>Poznámka k položce:_x000d_
Klika vhodného bezbariérového provedení - tvar "C"</t>
  </si>
  <si>
    <t>89</t>
  </si>
  <si>
    <t>766691914</t>
  </si>
  <si>
    <t>Ostatní práce vyvěšení nebo zavěšení křídel dřevěných dveřních, plochy do 2 m2</t>
  </si>
  <si>
    <t>1329714478</t>
  </si>
  <si>
    <t>https://podminky.urs.cz/item/CS_URS_2025_02/766691914</t>
  </si>
  <si>
    <t>90</t>
  </si>
  <si>
    <t>766691914R</t>
  </si>
  <si>
    <t>Označení dveřního křídla BB WC Brailovým písmem</t>
  </si>
  <si>
    <t>1755467665</t>
  </si>
  <si>
    <t>91</t>
  </si>
  <si>
    <t>766691914R2</t>
  </si>
  <si>
    <t>Vestvná skřín 1,85/3,40/0,80 m</t>
  </si>
  <si>
    <t>-1833992016</t>
  </si>
  <si>
    <t>Poznámka k položce:_x000d_
dvoukřídlová , zámek FAB, archivní spisová</t>
  </si>
  <si>
    <t>92</t>
  </si>
  <si>
    <t>998766101</t>
  </si>
  <si>
    <t>Přesun hmot pro konstrukce truhlářské stanovený z hmotnosti přesunovaného materiálu vodorovná dopravní vzdálenost do 50 m základní v objektech výšky do 6 m</t>
  </si>
  <si>
    <t>-1059248831</t>
  </si>
  <si>
    <t>https://podminky.urs.cz/item/CS_URS_2025_02/998766101</t>
  </si>
  <si>
    <t>767</t>
  </si>
  <si>
    <t>Konstrukce zámečnické</t>
  </si>
  <si>
    <t>93</t>
  </si>
  <si>
    <t>767114131</t>
  </si>
  <si>
    <t>Montáž stěn a příček rámových zasklených bez požární odolnosti z hliníkových nebo ocelových profilů do zdiva do 6 m2</t>
  </si>
  <si>
    <t>1372659411</t>
  </si>
  <si>
    <t>https://podminky.urs.cz/item/CS_URS_2025_02/767114131</t>
  </si>
  <si>
    <t>"stěna S1"</t>
  </si>
  <si>
    <t>1,52*2,62</t>
  </si>
  <si>
    <t>94</t>
  </si>
  <si>
    <t>55341364R1</t>
  </si>
  <si>
    <t>stěna rámová prosklená fixní Al komaxit dle RAL bez požární odolnosti čiré dvojsklo interiér</t>
  </si>
  <si>
    <t>1239786388</t>
  </si>
  <si>
    <t>Poznámka k položce:_x000d_
Zasklení bezpečnostním sklem</t>
  </si>
  <si>
    <t>95</t>
  </si>
  <si>
    <t>767114811</t>
  </si>
  <si>
    <t>Demontáž stěn a příček rámových zasklených z hliníkových nebo ocelových profilů vnitřních do 6 m2</t>
  </si>
  <si>
    <t>1113733851</t>
  </si>
  <si>
    <t>https://podminky.urs.cz/item/CS_URS_2025_02/767114811</t>
  </si>
  <si>
    <t>"vnitřní stěny u schodiště"</t>
  </si>
  <si>
    <t>1,52*2,62+1,31*2,8</t>
  </si>
  <si>
    <t>96</t>
  </si>
  <si>
    <t>767161843</t>
  </si>
  <si>
    <t>Demontáž zábradlí k dalšímu použití schodišťového nerozebíratelný spoj hmotnosti 1 m zábradlí do 20 kg</t>
  </si>
  <si>
    <t>-830448272</t>
  </si>
  <si>
    <t>https://podminky.urs.cz/item/CS_URS_2025_02/767161843</t>
  </si>
  <si>
    <t>"schodiště" 7,20 "(1.NP)" + 3,30 "(2.NP)"</t>
  </si>
  <si>
    <t>97</t>
  </si>
  <si>
    <t>767220210</t>
  </si>
  <si>
    <t>Montáž schodišťového zábradlí z trubek nebo tenkostěnných profilů na ocelovou konstrukci, hmotnosti 1 m zábradlí do 15 kg</t>
  </si>
  <si>
    <t>-2111657644</t>
  </si>
  <si>
    <t>https://podminky.urs.cz/item/CS_URS_2024_01/767220210</t>
  </si>
  <si>
    <t>7,20+3,30</t>
  </si>
  <si>
    <t>98</t>
  </si>
  <si>
    <t>14011009R1</t>
  </si>
  <si>
    <t>Nerezová trubka svař.-EN 10217-7-1.4301: 40x1,0</t>
  </si>
  <si>
    <t>484449426</t>
  </si>
  <si>
    <t xml:space="preserve">7,20*2 </t>
  </si>
  <si>
    <t>1,00*4</t>
  </si>
  <si>
    <t>99</t>
  </si>
  <si>
    <t>14011009R2</t>
  </si>
  <si>
    <t>Nerezová trubka svař.-EN 10217-7-1.4301: 40x1,0 - oblouky</t>
  </si>
  <si>
    <t>Ks</t>
  </si>
  <si>
    <t>-746225050</t>
  </si>
  <si>
    <t>"předložené schodiště" 4</t>
  </si>
  <si>
    <t>"Vnitřní schodiště" 6</t>
  </si>
  <si>
    <t>100</t>
  </si>
  <si>
    <t>05217101</t>
  </si>
  <si>
    <t>madlo dubové D 42mm</t>
  </si>
  <si>
    <t>141489072</t>
  </si>
  <si>
    <t>7,30+3,30</t>
  </si>
  <si>
    <t>101</t>
  </si>
  <si>
    <t>767627306</t>
  </si>
  <si>
    <t>Ostatní práce a doplňky při montáži oken a stěn připojovací spára oken a stěn mezi ostěním a rámem vnitřní parotěsná páska</t>
  </si>
  <si>
    <t>-566669250</t>
  </si>
  <si>
    <t>https://podminky.urs.cz/item/CS_URS_2025_02/767627306</t>
  </si>
  <si>
    <t>"vchodová dveřní výplň" 1,90+3,0*2</t>
  </si>
  <si>
    <t>102</t>
  </si>
  <si>
    <t>767627307</t>
  </si>
  <si>
    <t>Ostatní práce a doplňky při montáži oken a stěn připojovací spára oken a stěn mezi ostěním a rámem venkovní paropropustna páska</t>
  </si>
  <si>
    <t>136617809</t>
  </si>
  <si>
    <t>https://podminky.urs.cz/item/CS_URS_2025_02/767627307</t>
  </si>
  <si>
    <t>103</t>
  </si>
  <si>
    <t>767640222</t>
  </si>
  <si>
    <t>Montáž dveří ocelových nebo hliníkových vchodových dvoukřídlové s nadsvětlíkem</t>
  </si>
  <si>
    <t>757518334</t>
  </si>
  <si>
    <t>https://podminky.urs.cz/item/CS_URS_2025_02/767640222</t>
  </si>
  <si>
    <t>104</t>
  </si>
  <si>
    <t>55341332R1</t>
  </si>
  <si>
    <t>dveře dvouokřídlé Al prosklené rozměru 1,90/3,00 m, bezpečnostní třídy RC3, s nadsvětlíkem, U= min. 1,2 W/(m2*K) - označení ve výkresu "C"</t>
  </si>
  <si>
    <t>652337447</t>
  </si>
  <si>
    <t>Poznámka k položce:_x000d_
RC3_x000d_
Dveře bez problémů odolají zloději, který používá fyzickou sílu i běžné mechanické nástroje. Pokud zloděj nezná složitý systém zamykání dveří, nedostane se skrz._x000d_
Dveřní křídla budou plnít konstrukčně a funkčně bezbariérové požadavky vyhl.č. 398/2006 Sb. - viz souhrnná technická zpráva a D.1.1.b.1</t>
  </si>
  <si>
    <t>1,90*3,0</t>
  </si>
  <si>
    <t>105</t>
  </si>
  <si>
    <t>55341332R2</t>
  </si>
  <si>
    <t xml:space="preserve">dveře dvouokřídlé Al prosklené rozměru 1,90/3,00 m, bezpečnostní třídy RC3, s nadsvětlíkem,  - označení ve výkresu "C"</t>
  </si>
  <si>
    <t>-216706359</t>
  </si>
  <si>
    <t>106</t>
  </si>
  <si>
    <t>767641805</t>
  </si>
  <si>
    <t>Demontáž dveřních zárubní odřezáním od upevnění, plochy dveří přes 2,5 do 4,5 m2</t>
  </si>
  <si>
    <t>-62150301</t>
  </si>
  <si>
    <t>https://podminky.urs.cz/item/CS_URS_2025_02/767641805</t>
  </si>
  <si>
    <t>"dveře vstup a zádveří"</t>
  </si>
  <si>
    <t>107</t>
  </si>
  <si>
    <t>767649194</t>
  </si>
  <si>
    <t>Montáž dveří ocelových nebo hliníkových doplňků dveří madel</t>
  </si>
  <si>
    <t>2089036766</t>
  </si>
  <si>
    <t>https://podminky.urs.cz/item/CS_URS_2025_02/767649194</t>
  </si>
  <si>
    <t>" BB madla na celou šířku dveřního křídla"</t>
  </si>
  <si>
    <t xml:space="preserve">"1.NP" 9 </t>
  </si>
  <si>
    <t>"2.NP" 12</t>
  </si>
  <si>
    <t>108</t>
  </si>
  <si>
    <t>54914113</t>
  </si>
  <si>
    <t>dveřní kování štítové klika/madlo lakovaný nerez</t>
  </si>
  <si>
    <t>-612151831</t>
  </si>
  <si>
    <t>Poznámka k položce:_x000d_
madlo nerezové</t>
  </si>
  <si>
    <t>109</t>
  </si>
  <si>
    <t>767691822</t>
  </si>
  <si>
    <t>Ostatní práce - vyvěšení nebo zavěšení kovových křídel dveří, plochy do 2 m2</t>
  </si>
  <si>
    <t>818086665</t>
  </si>
  <si>
    <t>https://podminky.urs.cz/item/CS_URS_2025_02/767691822</t>
  </si>
  <si>
    <t>110</t>
  </si>
  <si>
    <t>767691822R1</t>
  </si>
  <si>
    <t>Demontáž slaboprudého zařízení dveřních výplní</t>
  </si>
  <si>
    <t>1849194397</t>
  </si>
  <si>
    <t xml:space="preserve">Poznámka k položce:_x000d_
Demontáž zařízení a  kabeláže pro zpětné využití_x000d_
dveřní zámek - dálkové otevírání_x000d_
zvonkové tablo </t>
  </si>
  <si>
    <t>111</t>
  </si>
  <si>
    <t>767896110</t>
  </si>
  <si>
    <t>Montáž lišt a okopových plechů lišt šroubováním</t>
  </si>
  <si>
    <t>1478383037</t>
  </si>
  <si>
    <t>https://podminky.urs.cz/item/CS_URS_2025_02/767896110</t>
  </si>
  <si>
    <t>"Spára šachta / podlaha"</t>
  </si>
  <si>
    <t>2,10*2+1,80*3</t>
  </si>
  <si>
    <t>112</t>
  </si>
  <si>
    <t>13010524</t>
  </si>
  <si>
    <t>úhelník ocelový nerovnostranný jakost S235JR (11 375) 100x65x7mm</t>
  </si>
  <si>
    <t>1224005696</t>
  </si>
  <si>
    <t>0,00927*9,60</t>
  </si>
  <si>
    <t>113</t>
  </si>
  <si>
    <t>767991911</t>
  </si>
  <si>
    <t>Ostatní opravy svařováním</t>
  </si>
  <si>
    <t>1288016972</t>
  </si>
  <si>
    <t>https://podminky.urs.cz/item/CS_URS_2025_02/767991911</t>
  </si>
  <si>
    <t>"úprava zábradlí nerezového"</t>
  </si>
  <si>
    <t>7,20*4+3,30*4</t>
  </si>
  <si>
    <t>114</t>
  </si>
  <si>
    <t>998767101</t>
  </si>
  <si>
    <t>Přesun hmot pro zámečnické konstrukce stanovený z hmotnosti přesunovaného materiálu vodorovná dopravní vzdálenost do 50 m základní v objektech výšky do 6 m</t>
  </si>
  <si>
    <t>-1857963627</t>
  </si>
  <si>
    <t>https://podminky.urs.cz/item/CS_URS_2025_02/998767101</t>
  </si>
  <si>
    <t>771</t>
  </si>
  <si>
    <t>Podlahy z dlaždic</t>
  </si>
  <si>
    <t>115</t>
  </si>
  <si>
    <t>771111011</t>
  </si>
  <si>
    <t>Příprava podkladu před provedením dlažby vysátí podlah</t>
  </si>
  <si>
    <t>-990848966</t>
  </si>
  <si>
    <t>https://podminky.urs.cz/item/CS_URS_2025_02/771111011</t>
  </si>
  <si>
    <t>"BB WC" 4,20</t>
  </si>
  <si>
    <t>"předsíň WC M" 3,50</t>
  </si>
  <si>
    <t>"Chodba" 4,50</t>
  </si>
  <si>
    <t>"Předsíň WC Ž" 1,30</t>
  </si>
  <si>
    <t>116</t>
  </si>
  <si>
    <t>771121011</t>
  </si>
  <si>
    <t>Příprava podkladu před provedením dlažby nátěr penetrační na podlahu</t>
  </si>
  <si>
    <t>-1206084191</t>
  </si>
  <si>
    <t>https://podminky.urs.cz/item/CS_URS_2025_02/771121011</t>
  </si>
  <si>
    <t>117</t>
  </si>
  <si>
    <t>771151011</t>
  </si>
  <si>
    <t>Příprava podkladu před provedením dlažby samonivelační stěrka min. pevnosti 20 MPa, tloušťky do 3 mm</t>
  </si>
  <si>
    <t>-1817331832</t>
  </si>
  <si>
    <t>https://podminky.urs.cz/item/CS_URS_2025_02/771151011</t>
  </si>
  <si>
    <t>118</t>
  </si>
  <si>
    <t>771573810</t>
  </si>
  <si>
    <t>Demontáž podlah z dlaždic keramických lepených</t>
  </si>
  <si>
    <t>-1610610756</t>
  </si>
  <si>
    <t>https://podminky.urs.cz/item/CS_URS_2025_02/771573810</t>
  </si>
  <si>
    <t>"1.NP sociálky"</t>
  </si>
  <si>
    <t>14,00</t>
  </si>
  <si>
    <t>119</t>
  </si>
  <si>
    <t>771574515</t>
  </si>
  <si>
    <t>Montáž podlah z dlaždic keramických lepených cementovým flexibilním rychletuhnoucím lepidlem hladkých, tloušťky do 10 mm přes 6 do 9 ks/m2</t>
  </si>
  <si>
    <t>-1170330788</t>
  </si>
  <si>
    <t>https://podminky.urs.cz/item/CS_URS_2025_02/771574515</t>
  </si>
  <si>
    <t>120</t>
  </si>
  <si>
    <t>59761137</t>
  </si>
  <si>
    <t>dlažba keramická slinutá mrazuvzdorná povrch hladký/matný tl do 10mm přes 6 do 9ks/m2</t>
  </si>
  <si>
    <t>-1332156418</t>
  </si>
  <si>
    <t>13,5*1,1 'Přepočtené koeficientem množství</t>
  </si>
  <si>
    <t>121</t>
  </si>
  <si>
    <t>771591115</t>
  </si>
  <si>
    <t>Podlahy - dokončovací práce spárování silikonem</t>
  </si>
  <si>
    <t>442381838</t>
  </si>
  <si>
    <t>https://podminky.urs.cz/item/CS_URS_2025_02/771591115</t>
  </si>
  <si>
    <t>122</t>
  </si>
  <si>
    <t>771592011</t>
  </si>
  <si>
    <t>Čištění vnitřních ploch po položení dlažby podlah nebo schodišť chemickými prostředky</t>
  </si>
  <si>
    <t>1668375583</t>
  </si>
  <si>
    <t>https://podminky.urs.cz/item/CS_URS_2025_02/771592011</t>
  </si>
  <si>
    <t>123</t>
  </si>
  <si>
    <t>998771101</t>
  </si>
  <si>
    <t>Přesun hmot pro podlahy z dlaždic stanovený z hmotnosti přesunovaného materiálu vodorovná dopravní vzdálenost do 50 m základní v objektech výšky do 6 m</t>
  </si>
  <si>
    <t>1010237972</t>
  </si>
  <si>
    <t>https://podminky.urs.cz/item/CS_URS_2025_02/998771101</t>
  </si>
  <si>
    <t>772</t>
  </si>
  <si>
    <t>Podlahy z kamene</t>
  </si>
  <si>
    <t>124</t>
  </si>
  <si>
    <t>772521240</t>
  </si>
  <si>
    <t>Kladení dlažby z kamene do lepidla z nejvýše dvou rozdílných druhů pravoúhlých desek nebo dlaždic ve skladbě se pravidelně opakujících, tl. přes 15 do 30 mm</t>
  </si>
  <si>
    <t>-327331668</t>
  </si>
  <si>
    <t>https://podminky.urs.cz/item/CS_URS_2025_02/772521240</t>
  </si>
  <si>
    <t>125</t>
  </si>
  <si>
    <t>58381111</t>
  </si>
  <si>
    <t>deska dlažební leštěná žula 600x300mm tl 20mm</t>
  </si>
  <si>
    <t>-1718585804</t>
  </si>
  <si>
    <t>5,6*1,04 'Přepočtené koeficientem množství</t>
  </si>
  <si>
    <t>126</t>
  </si>
  <si>
    <t>772522812</t>
  </si>
  <si>
    <t>Demontáž dlažby z kamene do suti z tvrdých kamenů z tvrdých kamenů</t>
  </si>
  <si>
    <t>105765751</t>
  </si>
  <si>
    <t>https://podminky.urs.cz/item/CS_URS_2025_02/772522812</t>
  </si>
  <si>
    <t>"pro výtah" 3,0*3,0</t>
  </si>
  <si>
    <t>127</t>
  </si>
  <si>
    <t>772523911</t>
  </si>
  <si>
    <t>Výměna pravoúhlé desky v dlažbě z měkkých kamenů velikosti do 10 ks/m2 kladené do lepidla, tl. do 30 mm</t>
  </si>
  <si>
    <t>-1602290133</t>
  </si>
  <si>
    <t>https://podminky.urs.cz/item/CS_URS_2025_02/772523911</t>
  </si>
  <si>
    <t>"oprava prahové části dveřních otvorů "</t>
  </si>
  <si>
    <t>1,90*0,60*2</t>
  </si>
  <si>
    <t>"u stěn schodiště"</t>
  </si>
  <si>
    <t>(1,52+1,32)*0,60</t>
  </si>
  <si>
    <t>"u wc" 4,80*0,60</t>
  </si>
  <si>
    <t>128</t>
  </si>
  <si>
    <t>58381171</t>
  </si>
  <si>
    <t>deska dlažební tryskaná žula 600x300mm tl 20mm</t>
  </si>
  <si>
    <t>878452086</t>
  </si>
  <si>
    <t>6,864*1,05 'Přepočtené koeficientem množství</t>
  </si>
  <si>
    <t>129</t>
  </si>
  <si>
    <t>772991301</t>
  </si>
  <si>
    <t>Dlažby z kamene - ostatní práce montáž profilů dilatačních</t>
  </si>
  <si>
    <t>-175180977</t>
  </si>
  <si>
    <t>https://podminky.urs.cz/item/CS_URS_2025_02/772991301</t>
  </si>
  <si>
    <t>(3,0+3,30)*2</t>
  </si>
  <si>
    <t>130</t>
  </si>
  <si>
    <t>56284510</t>
  </si>
  <si>
    <t>profil dilatační PVC 40x40mm</t>
  </si>
  <si>
    <t>1526328818</t>
  </si>
  <si>
    <t>131</t>
  </si>
  <si>
    <t>772991411</t>
  </si>
  <si>
    <t>Dlažby z kamene - ostatní práce čištění nových dlažeb po pokládce základní</t>
  </si>
  <si>
    <t>-1938650482</t>
  </si>
  <si>
    <t>https://podminky.urs.cz/item/CS_URS_2025_02/772991411</t>
  </si>
  <si>
    <t>132</t>
  </si>
  <si>
    <t>772991442</t>
  </si>
  <si>
    <t>Očištění vybouraných kamenných dlažeb k dalšímu použití od lepidla</t>
  </si>
  <si>
    <t>2112098647</t>
  </si>
  <si>
    <t>https://podminky.urs.cz/item/CS_URS_2025_02/772991442</t>
  </si>
  <si>
    <t>133</t>
  </si>
  <si>
    <t>998772101</t>
  </si>
  <si>
    <t>Přesun hmot pro kamenné dlažby, obklady schodišťových stupňů a soklů stanovený z hmotnosti přesunovaného materiálu vodorovná dopravní vzdálenost do 50 m základní v objektech výšky do 6 m</t>
  </si>
  <si>
    <t>2004034416</t>
  </si>
  <si>
    <t>https://podminky.urs.cz/item/CS_URS_2025_02/998772101</t>
  </si>
  <si>
    <t>781</t>
  </si>
  <si>
    <t>Dokončovací práce - obklady</t>
  </si>
  <si>
    <t>134</t>
  </si>
  <si>
    <t>781121011</t>
  </si>
  <si>
    <t>Příprava podkladu před provedením obkladu nátěr penetrační na stěnu</t>
  </si>
  <si>
    <t>1387258362</t>
  </si>
  <si>
    <t>https://podminky.urs.cz/item/CS_URS_2025_02/781121011</t>
  </si>
  <si>
    <t>(1,85*2+2,25*2)*2,0</t>
  </si>
  <si>
    <t>(3,10*2+1,14*2)*2,00</t>
  </si>
  <si>
    <t>(1,40*2+0,90*2)*2,00</t>
  </si>
  <si>
    <t>(1,52*2+0,90*2)*2,00</t>
  </si>
  <si>
    <t>135</t>
  </si>
  <si>
    <t>781472216</t>
  </si>
  <si>
    <t>Montáž keramických obkladů stěn lepených cementovým flexibilním lepidlem hladkých přes 9 do 12 ks/m2</t>
  </si>
  <si>
    <t>621997868</t>
  </si>
  <si>
    <t>https://podminky.urs.cz/item/CS_URS_2025_02/781472216</t>
  </si>
  <si>
    <t>136</t>
  </si>
  <si>
    <t>59761729</t>
  </si>
  <si>
    <t>obklad keramický nemrazuvzdorný povrch reliéfní/matný tl do 10mm přes 6 do 9ks/m2</t>
  </si>
  <si>
    <t>-486276036</t>
  </si>
  <si>
    <t>137</t>
  </si>
  <si>
    <t>781473810</t>
  </si>
  <si>
    <t>Demontáž obkladů z dlaždic keramických lepených</t>
  </si>
  <si>
    <t>-2058254136</t>
  </si>
  <si>
    <t>https://podminky.urs.cz/item/CS_URS_2025_02/781473810</t>
  </si>
  <si>
    <t>"1.NP"</t>
  </si>
  <si>
    <t>3,10*2,00</t>
  </si>
  <si>
    <t>1,60*2,0</t>
  </si>
  <si>
    <t>0,90*2</t>
  </si>
  <si>
    <t>1,60*2</t>
  </si>
  <si>
    <t>138</t>
  </si>
  <si>
    <t>781491011</t>
  </si>
  <si>
    <t>Montáž zrcadel lepených silikonovým tmelem na podkladní omítku, plochy do 1 m2</t>
  </si>
  <si>
    <t>-996458578</t>
  </si>
  <si>
    <t>https://podminky.urs.cz/item/CS_URS_2025_02/781491011</t>
  </si>
  <si>
    <t>139</t>
  </si>
  <si>
    <t>63465122</t>
  </si>
  <si>
    <t>zrcadlo nemontované čiré tl 3mm max rozměr 3210x2250mm</t>
  </si>
  <si>
    <t>340054927</t>
  </si>
  <si>
    <t>2,5*1,1 'Přepočtené koeficientem množství</t>
  </si>
  <si>
    <t>140</t>
  </si>
  <si>
    <t>781492251</t>
  </si>
  <si>
    <t>Obklad - dokončující práce montáž profilu lepeného flexibilním cementovým lepidlem ukončovacího</t>
  </si>
  <si>
    <t>-125711900</t>
  </si>
  <si>
    <t>https://podminky.urs.cz/item/CS_URS_2025_02/781492251</t>
  </si>
  <si>
    <t>141</t>
  </si>
  <si>
    <t>28342001</t>
  </si>
  <si>
    <t>lišta ukončovací z PVC 8mm</t>
  </si>
  <si>
    <t>-212617552</t>
  </si>
  <si>
    <t>28*1,05 'Přepočtené koeficientem množství</t>
  </si>
  <si>
    <t>142</t>
  </si>
  <si>
    <t>781495211</t>
  </si>
  <si>
    <t>Čištění vnitřních ploch po provedení obkladu stěn chemickými prostředky</t>
  </si>
  <si>
    <t>1253272712</t>
  </si>
  <si>
    <t>https://podminky.urs.cz/item/CS_URS_2025_02/781495211</t>
  </si>
  <si>
    <t>143</t>
  </si>
  <si>
    <t>998781101</t>
  </si>
  <si>
    <t>Přesun hmot pro obklady keramické stanovený z hmotnosti přesunovaného materiálu vodorovná dopravní vzdálenost do 50 m základní v objektech výšky do 6 m</t>
  </si>
  <si>
    <t>408709048</t>
  </si>
  <si>
    <t>https://podminky.urs.cz/item/CS_URS_2025_02/998781101</t>
  </si>
  <si>
    <t>784</t>
  </si>
  <si>
    <t>Dokončovací práce - malby a tapety</t>
  </si>
  <si>
    <t>144</t>
  </si>
  <si>
    <t>784171111</t>
  </si>
  <si>
    <t>Zakrytí nemalovaných ploch (materiál ve specifikaci) včetně pozdějšího odkrytí svislých ploch např. stěn, oken, dveří v místnostech výšky do 3,80</t>
  </si>
  <si>
    <t>-1536737377</t>
  </si>
  <si>
    <t>https://podminky.urs.cz/item/CS_URS_2025_02/784171111</t>
  </si>
  <si>
    <t>1,50*2,10</t>
  </si>
  <si>
    <t>0,80*2,00*5</t>
  </si>
  <si>
    <t>0,70*2,0*2</t>
  </si>
  <si>
    <t>0,90*5</t>
  </si>
  <si>
    <t>1,25*1,97</t>
  </si>
  <si>
    <t>145</t>
  </si>
  <si>
    <t>58124842</t>
  </si>
  <si>
    <t>fólie pro malířské potřeby zakrývací tl 7µ 4x5m</t>
  </si>
  <si>
    <t>940576434</t>
  </si>
  <si>
    <t>20,913*1,05 'Přepočtené koeficientem množství</t>
  </si>
  <si>
    <t>146</t>
  </si>
  <si>
    <t>784191003</t>
  </si>
  <si>
    <t>Čištění vnitřních ploch hrubý úklid po provedení malířských prací omytím oken dvojitých nebo zdvojených</t>
  </si>
  <si>
    <t>154061813</t>
  </si>
  <si>
    <t>https://podminky.urs.cz/item/CS_URS_2025_02/784191003</t>
  </si>
  <si>
    <t>1,75*2,10*4</t>
  </si>
  <si>
    <t>147</t>
  </si>
  <si>
    <t>784191005</t>
  </si>
  <si>
    <t>Čištění vnitřních ploch hrubý úklid po provedení malířských prací omytím dveří nebo vrat</t>
  </si>
  <si>
    <t>-1366249755</t>
  </si>
  <si>
    <t>https://podminky.urs.cz/item/CS_URS_2025_02/784191005</t>
  </si>
  <si>
    <t>1,60*2,0*15</t>
  </si>
  <si>
    <t>1,90*3,00*2</t>
  </si>
  <si>
    <t>148</t>
  </si>
  <si>
    <t>784191007</t>
  </si>
  <si>
    <t>Čištění vnitřních ploch hrubý úklid po provedení malířských prací omytím podlah</t>
  </si>
  <si>
    <t>1108971467</t>
  </si>
  <si>
    <t>https://podminky.urs.cz/item/CS_URS_2025_02/784191007</t>
  </si>
  <si>
    <t>149</t>
  </si>
  <si>
    <t>784191009</t>
  </si>
  <si>
    <t>Čištění vnitřních ploch hrubý úklid po provedení malířských prací omytím schodišť</t>
  </si>
  <si>
    <t>1277170564</t>
  </si>
  <si>
    <t>https://podminky.urs.cz/item/CS_URS_2025_02/784191009</t>
  </si>
  <si>
    <t>150</t>
  </si>
  <si>
    <t>784211105</t>
  </si>
  <si>
    <t>Malby z malířských směsí oděruvzdorných za mokra dvojnásobné, bílé za mokra oděruvzdorné výborně v místnostech výšky přes 5,00 m</t>
  </si>
  <si>
    <t>-1905367737</t>
  </si>
  <si>
    <t>https://podminky.urs.cz/item/CS_URS_2025_02/784211105</t>
  </si>
  <si>
    <t>"foyer" 25,50*6,80</t>
  </si>
  <si>
    <t>"omítka" 103,66 - "KO" 52,24</t>
  </si>
  <si>
    <t>787</t>
  </si>
  <si>
    <t>Dokončovací práce - zasklívání</t>
  </si>
  <si>
    <t>151</t>
  </si>
  <si>
    <t>787600801</t>
  </si>
  <si>
    <t>Vysklívání oken a dveří skla plochého, plochy do 1 m2</t>
  </si>
  <si>
    <t>-1173439175</t>
  </si>
  <si>
    <t>https://podminky.urs.cz/item/CS_URS_2025_02/787600801</t>
  </si>
  <si>
    <t>1,9*3,0*2</t>
  </si>
  <si>
    <t>Práce a dodávky M</t>
  </si>
  <si>
    <t>33-M</t>
  </si>
  <si>
    <t>Montáže dopr.zaříz.,sklad. zař. a váh</t>
  </si>
  <si>
    <t>152</t>
  </si>
  <si>
    <t>33026699R1</t>
  </si>
  <si>
    <t>Výtahová technologie osobního bezbariérového výtahu</t>
  </si>
  <si>
    <t>-2121033773</t>
  </si>
  <si>
    <t xml:space="preserve">Poznámka k položce:_x000d_
Pro provedení výtahové šachty budou provedeny příslušné bourací a stavební práce._x000d_
Parametry pro výtahovou kabinu, navržena kabina 1100/1400 mm:_x000d_
Šachetní a klecové dveře výtahu budou provedeny jako samočinné vodorovně posuvné dveře šířky 900 mm, výšky 2000 mm.._x000d_
Nejméně na jedné straně kabiny bude osazeno madlo ve výšce 900mm._x000d_
Kabina se vybaví sklápěcím sedadlem, které ve sklopené poloze nesmí překážet užívání výtahu. Výška sedadla nad zemí je 500mm, minimální hloubka 300 -400 mm a šířka 400 – 500 mm._x000d_
Osa ovladače nouzové signalizace a ovladačů pro ovládání dveří v minimální výšce 900mm_x000d_
	Ovladače pro volbu stanic při svislém uspořádání musí být seřazeny odspoda nahoru a při více řadách odleva doprava a pak odspoda nahoru_x000d_
_x000d_
o	Ovladače v kleci výtahu a na nástupních místech do výtahu budou vyčnívat nad povrch okolní plochy nejméně o 1 mm. Reliéfní značky nebudou ryté a vpravo od ovladače bude příslušný Braillův znak s parametry standardní sazby. Pouze na klávesnicové ovladačové kombinaci se Braillův znak nemusí provádět._x000d_
o	ČSN En 81-70 udává tyto požadavky:_x000d_
	Signalizace polohy v kleci výtahu je umístěna na ovládacím panelu nebo nad ním. Osa signalizace bude ve výšce 1600 - 1800mm._x000d_
	Výška písmen označující stanice budou v rozmezí 30-60mm s požadavkem na barevný kontrast._x000d_
	Při zastavení klece výtahu bude vždy oznámena poloha podlaží._x000d_
o	Před vstupem do klece výtahu bude řídící systém signalizovat směr budoucí jízdy výtahu, a bude zajištěna informace také pro osoby se zrakovým postižením, zejména využitím hlasové fráze._x000d_
o	Obousměrné dorozumívací zařízení v kleci výtahu musí umožňovat indukční poslech pro nedoslýchavé osoby. Toto zařízení musí být označeno symbolem podle bodu 3. přílohy č. 4 k této vyhlášce._x000d_
</t>
  </si>
  <si>
    <t>43-M</t>
  </si>
  <si>
    <t>Montáž ocelových konstrukcí</t>
  </si>
  <si>
    <t>153</t>
  </si>
  <si>
    <t>43006699R1</t>
  </si>
  <si>
    <t>Konstrukce výtahové šachty 4HR100/100/4 výšky 6,80+1,20m</t>
  </si>
  <si>
    <t>-1098712505</t>
  </si>
  <si>
    <t>Poznámka k položce:_x000d_
Zasklení vsazené do konstrukce výtahové šachty_x000d_
Zasklení gravírované motivy města Hrádek_x000d_
Konstrukce v odstínu RAL</t>
  </si>
  <si>
    <t>HZS</t>
  </si>
  <si>
    <t>Hodinové zúčtovací sazby</t>
  </si>
  <si>
    <t>154</t>
  </si>
  <si>
    <t>HZS1292</t>
  </si>
  <si>
    <t>Hodinové zúčtovací sazby profesí HSV zemní a pomocné práce stavební dělník</t>
  </si>
  <si>
    <t>hod</t>
  </si>
  <si>
    <t>-950027115</t>
  </si>
  <si>
    <t>https://podminky.urs.cz/item/CS_URS_2025_02/HZS1292</t>
  </si>
  <si>
    <t>155</t>
  </si>
  <si>
    <t>HZS1301</t>
  </si>
  <si>
    <t>Hodinové zúčtovací sazby profesí HSV provádění konstrukcí zedník</t>
  </si>
  <si>
    <t>512</t>
  </si>
  <si>
    <t>-1567705803</t>
  </si>
  <si>
    <t>https://podminky.urs.cz/item/CS_URS_2025_02/HZS1301</t>
  </si>
  <si>
    <t>"řezání bednících dílců ručně"5</t>
  </si>
  <si>
    <t>156</t>
  </si>
  <si>
    <t>HZS1411</t>
  </si>
  <si>
    <t>Hodinové zúčtovací sazby profesí HSV provádění konstrukcí inženýrských a dopravních staveb dlaždič</t>
  </si>
  <si>
    <t>1572390124</t>
  </si>
  <si>
    <t>https://podminky.urs.cz/item/CS_URS_2025_02/HZS1411</t>
  </si>
  <si>
    <t>157</t>
  </si>
  <si>
    <t>HZS2131</t>
  </si>
  <si>
    <t>Hodinové zúčtovací sazby profesí PSV provádění stavebních konstrukcí zámečník</t>
  </si>
  <si>
    <t>-1320945813</t>
  </si>
  <si>
    <t>https://podminky.urs.cz/item/CS_URS_2025_02/HZS2131</t>
  </si>
  <si>
    <t>D.1.3 - PBŘ</t>
  </si>
  <si>
    <t>766660717</t>
  </si>
  <si>
    <t>Montáž dveřních doplňků samozavírače na zárubeň ocelovou</t>
  </si>
  <si>
    <t>764786643</t>
  </si>
  <si>
    <t>https://podminky.urs.cz/item/CS_URS_2025_02/766660717</t>
  </si>
  <si>
    <t>54917250</t>
  </si>
  <si>
    <t>samozavírač dveří hydraulický</t>
  </si>
  <si>
    <t>-668020512</t>
  </si>
  <si>
    <t>Poznámka k položce:_x000d_
Požární odolnost 15 min.</t>
  </si>
  <si>
    <t>D.1.4 - Silnoproud</t>
  </si>
  <si>
    <t>1 - Elektroinstalace</t>
  </si>
  <si>
    <t>Elektroinstalace</t>
  </si>
  <si>
    <t>1,001</t>
  </si>
  <si>
    <t>Prověření stávajícího rozvaděče "RP1"</t>
  </si>
  <si>
    <t>ks</t>
  </si>
  <si>
    <t>Poznámka k položce:_x000d_
Prověření stávajícího hlavního elektroměrového rozvaděče „RE“ a hlavního stávajícího rozvaděče "RH" (pro osazení nového vývodu) umístěné na venkovní fasádě objektu směrem do dvora.</t>
  </si>
  <si>
    <t>1,002</t>
  </si>
  <si>
    <t>Jistič char B, 3-pólový, Icn=10kA, In=16A, B16/3</t>
  </si>
  <si>
    <t>Poznámka k položce:_x000d_
Dodávka a montáž vývodového jističe v "RP1" pro výtah "RV"</t>
  </si>
  <si>
    <t>1,003</t>
  </si>
  <si>
    <t>Osazení bezpečnostnícha popisných tabulek mimo rozvaděčů</t>
  </si>
  <si>
    <t>1,004</t>
  </si>
  <si>
    <t>Uložení kabelů včetně uchycení do stoupaček</t>
  </si>
  <si>
    <t>Poznámka k položce:_x000d_
všeobecná položka pro ukládání kabelů</t>
  </si>
  <si>
    <t>1,005</t>
  </si>
  <si>
    <t>Prorážení otvorů, rýh pro kabelový vedení</t>
  </si>
  <si>
    <t>1,006</t>
  </si>
  <si>
    <t>Začištění rýh a otvorů kabelových vedení</t>
  </si>
  <si>
    <t>1,007</t>
  </si>
  <si>
    <t>Uložení celkem kabelů včetně uchycení do chrániček pod podlahou, pod omítku, pod obklady a stropech</t>
  </si>
  <si>
    <t>Poznámka k položce:_x000d_
Montážní činnost pro ukládání kabelů</t>
  </si>
  <si>
    <t>1,003.1</t>
  </si>
  <si>
    <t>Dodávka a montáž vodiče CYKY-J 5x4 mm2</t>
  </si>
  <si>
    <t>Poznámka k položce:_x000d_
hlavní rozvody - napojení rozvaděče výtahu "RV" z "RP1", vedení pod omítkou venkovní fasády a částečně ppod omítkou v objektu - viz výkresy D.1.4 - 01 a D1.4-02</t>
  </si>
  <si>
    <t>1,004.1</t>
  </si>
  <si>
    <t>Připojení rozvaděče výtahu "RV"</t>
  </si>
  <si>
    <t>Poznámka k položce:_x000d_
Kompletní práce</t>
  </si>
  <si>
    <t>1,005.1</t>
  </si>
  <si>
    <t>Připojení nového výtahu na stávající nově zrevidované "HP"</t>
  </si>
  <si>
    <t>Poznámka k položce:_x000d_
Kompletní montážní práce</t>
  </si>
  <si>
    <t>1,006.1</t>
  </si>
  <si>
    <t>Dodávka a montáž LED svítidlo kruhové designové LED svítidlo, přisazené/závěsné, opálový kryt, Ø 400 mm, IP20, tř.os. D5, 3300 lm, 28 W, 4000 K.</t>
  </si>
  <si>
    <t>Poznámka k položce:_x000d_
připojení nových svítidel chodeb na nové el. rozvody - osvětlení pouze vstupů do výtahu z rozvaděče "RP1". Přes pohybový senzor - viz výkresy D.1.4 - 01 a D1.4-02</t>
  </si>
  <si>
    <t>1,007.1</t>
  </si>
  <si>
    <t>Kompletní demontáž stávající elektroinstalace</t>
  </si>
  <si>
    <t>Poznámka k položce:_x000d_
Po prověření funkčních rozvodů stávající elektroinstalace, demontáž a odpojení stávající elektroinstalace v částech nové části objektu, kde jsou navrhované stavební úpravy a prověřrní zachování funkčnosti navazující stávající zachovávané elektroinstalace.</t>
  </si>
  <si>
    <t>1,008</t>
  </si>
  <si>
    <t>Montáž - připojení hlásiče pro postižené - orientační hlasový majáček u vstupu na 230V AC - osvětlení 1.1</t>
  </si>
  <si>
    <t>Poznámka k položce:_x000d_
u venkovního vstupu do objektu, bez dodávky majáčku OHM</t>
  </si>
  <si>
    <t>1,009</t>
  </si>
  <si>
    <t>Chránič s nadproudovou ochranou, Ir=250A, AC, 1+N, 10kA, char.B, Idn=0.03A, In=1x16A</t>
  </si>
  <si>
    <t>Poznámka k položce:_x000d_
dodávka a montáž - osazení v rozvaděči "RP1" - vývodové rozvody k el. přístrojům</t>
  </si>
  <si>
    <t>1,010</t>
  </si>
  <si>
    <t>Chránič s nadproudovou ochranou, Ir=250A, AC, 1+N, 10kA, char.B, Idn=0.03A, In=1x10A</t>
  </si>
  <si>
    <t>1,011</t>
  </si>
  <si>
    <t>Připojení nových zařízení na stávající zrevidované "HP"</t>
  </si>
  <si>
    <t>Poznámka k položce:_x000d_
Kompletní montážní práce - připoijení</t>
  </si>
  <si>
    <t>1,012</t>
  </si>
  <si>
    <t>Snímač pohybu stropní, kompletní - dodávka a montáž</t>
  </si>
  <si>
    <t>Poznámka k položce:_x000d_
Dodávka a montáž - ovládání osvětlení na chodbě u vstupoů nado výtahu a WC</t>
  </si>
  <si>
    <t>1,013</t>
  </si>
  <si>
    <t>Snímač přítomnosti s doplňkovým relé pro ovládání VZt a osv. stropní, kompletní - dodávka a montáž</t>
  </si>
  <si>
    <t>Poznámka k položce:_x000d_
Dodávka a montáž - ovládání osvětlení na na WC</t>
  </si>
  <si>
    <t>1,014</t>
  </si>
  <si>
    <t>Dodávka a montáž LED svítidlo kruhové, přisazené, opálový kryt, Ø 300 mm, IP65, tř.os. D4, 3000 lm, 25 W, 4000 K.</t>
  </si>
  <si>
    <t>Poznámka k položce:_x000d_
připojení nových svítidel WC na nové el. rozvody z rozvaděče "RP1" - viz výkresy D.1.4 - 01</t>
  </si>
  <si>
    <t>1,015</t>
  </si>
  <si>
    <t>Zásuvka jednonásobná s ochranným kolíkem zapuštěná včetně přístrojové krabice a jednoduchého rámečku 16A/250V, IP20, dodávka včetně montáže</t>
  </si>
  <si>
    <t>1,016</t>
  </si>
  <si>
    <t>Kompletní spínač dvoupólový zapuštěný včetně přístrojové krabice - řazení 2, 10A/250V, IP 20, dodávka včetně montáže</t>
  </si>
  <si>
    <t>1,017</t>
  </si>
  <si>
    <t>Dodávka a montáž - připojení ventilátoru přes doběhové relé - externí časový spínač pod vypínač včetně instalace do elektroinstalační krabice pod vypínač</t>
  </si>
  <si>
    <t>Poznámka k položce:_x000d_
připojení VZT1 přes spínač s osvětlením - externí časové relé pro správné nastavení elektronického řízení ventilátoru. Relé je určeno ke zpožděnému vypnutí odporové, nebo indukční zátěže - ventilátor. K zapnutí dojde okamžitě při stisknutí tlačítka, ale samotné časování začne po rozpojení tlačítka.</t>
  </si>
  <si>
    <t>1,018</t>
  </si>
  <si>
    <t>Připojení zařízení pro napájení splachování pisoáru - kompletní dodávka a montáž zařízení</t>
  </si>
  <si>
    <t>1,019</t>
  </si>
  <si>
    <t>Kompletní dodávka a montáž - SIGNALIZAČNÍ ZAŘÍZENÍ PRO WC POSTIŽENÉ SLOŽENÉ Z PRVKŮ - TRANSFORMÁTOR, KONTROLNÍ MODUL S ALARMEM, PROSVĚTLENÉ TLAČÍTKO A SIGNALIZAČNÍ TLAČÍTKO SE ŠŇŮROU</t>
  </si>
  <si>
    <t>1,020</t>
  </si>
  <si>
    <t>Dodávka a montáž vodiče H07V-K 4 mm2 - zž.</t>
  </si>
  <si>
    <t>Poznámka k položce:_x000d_
hlavní rozvody pospojení</t>
  </si>
  <si>
    <t>1,021</t>
  </si>
  <si>
    <t>Dodávka a montáž vodiče CYKY-J 3x2,5 mm2</t>
  </si>
  <si>
    <t>Poznámka k položce:_x000d_
Zásuvkové rozvody 230V AC</t>
  </si>
  <si>
    <t>1,022</t>
  </si>
  <si>
    <t>Dodávka a montáž vodiče CYKY-J 3x1,5 mm2</t>
  </si>
  <si>
    <t>Poznámka k položce:_x000d_
Osvětlení a ostatní rozvody</t>
  </si>
  <si>
    <t>1,023</t>
  </si>
  <si>
    <t>Dodávka a montáž vodiče CYKY-J 5x1,5 mm2</t>
  </si>
  <si>
    <t>1,024</t>
  </si>
  <si>
    <t>Dodávka a montáž vodiče CYKYLo-J 3x1,5 mm2</t>
  </si>
  <si>
    <t>1,025</t>
  </si>
  <si>
    <t>Elektroinstalační trubka ohebná 2320/LPE-1, vč.uložení, komplet</t>
  </si>
  <si>
    <t>1,026</t>
  </si>
  <si>
    <t>Krabicová rozvodka, IP 55, dodávka včetně montáže IP55, 85x85x40 mm, jasně bílá.</t>
  </si>
  <si>
    <t>1,027</t>
  </si>
  <si>
    <t>Zemnící svorka s Cu páskem</t>
  </si>
  <si>
    <t>1,028</t>
  </si>
  <si>
    <t>D+M Krabice elektroinstalační na montáž pod omítku</t>
  </si>
  <si>
    <t>1,029</t>
  </si>
  <si>
    <t>Provedení odkrytí a zpřístupnění stávajícího hromosvodu v místě instalace výtahu, včetně zemního odporu zemnících vývodů z důvodu dalšíćh případných změn a doplnění.</t>
  </si>
  <si>
    <t>Poznámka k položce:_x000d_
provedení předběžné revize - přeměření stávající zemnísí soustavy pro případné další možné náklady pro opravu nevyhovujících hlavně zemnících vedení - musí být prokázané samostatně a nesouvosí s touto projektovou dokumentací.</t>
  </si>
  <si>
    <t>1,030</t>
  </si>
  <si>
    <t>Ostatní nespecifikovaný pomocný, konstrukční a spojovací materiál</t>
  </si>
  <si>
    <t>Poznámka k položce:_x000d_
komplet</t>
  </si>
  <si>
    <t>1,031</t>
  </si>
  <si>
    <t>Pro montáže - ostatní spojovací a upevňovací materiál vč. instalece - kryty, apod.</t>
  </si>
  <si>
    <t>Poznámka k položce:_x000d_
Komplet</t>
  </si>
  <si>
    <t>D.1.4.a - Silnoproud - Ostat.náklady</t>
  </si>
  <si>
    <t>Číslo položky - Název položky</t>
  </si>
  <si>
    <t>Číslo položky</t>
  </si>
  <si>
    <t>Název položky</t>
  </si>
  <si>
    <t>2,001</t>
  </si>
  <si>
    <t>Zřízení a odstranění pracovní podlahy dle montáže, např. lešení, pomocné lešení, práce na žebříku, práce na plošině atd. - dle potřeb montáže</t>
  </si>
  <si>
    <t>Poznámka k položce:_x000d_
mimo jiné dle NV č. 362/2005 Sb.</t>
  </si>
  <si>
    <t>2,002</t>
  </si>
  <si>
    <t>Zprovoznění, seřízení a vyzkoušení zařízení</t>
  </si>
  <si>
    <t>hod.</t>
  </si>
  <si>
    <t>Poznámka k položce:_x000d_
Před předáním. Vyhotovení zápisu s popisem postupu zprovoznění, výsledků seřízení, výsledků zkoušek, atd. Zařízení musí být před předáním bez závad.</t>
  </si>
  <si>
    <t>2,003</t>
  </si>
  <si>
    <t>Zaučení obsluhy</t>
  </si>
  <si>
    <t>Poznámka k položce:_x000d_
Zaučení obsluhy mimo jiné dle návodů výrobců tak, aby obsluha měla celkové technické a funkční informace o zařízení a uměla jej obsluhovat a reagovat na možné problémy a závady. O zaučení musí být mezi stranami sepsán protokol s obsahem bodů zaučení. Zaučen musí být v úměrném rozsahu jak pověřený zástupce provozovatele, tak zástupce majitele budovy.</t>
  </si>
  <si>
    <t>2,004</t>
  </si>
  <si>
    <t>Zednické výpomoci 1,60% z montáže</t>
  </si>
  <si>
    <t>2,005</t>
  </si>
  <si>
    <t>část celého zařízení, musí být prohlédnuta, přeměřena, vyzkoušena a bude podle této vyhlášky vypracována zpráva o výchozí revizi včetně upravy rozvaděčů.</t>
  </si>
  <si>
    <t>Poznámka k položce:_x000d_
Po dokončení výstavby musí být elektroinstalace podle vyhlášky 73/2010 Sb. část 2 prohlédnuta, přeměřena, vyzkoušena a bude podle této vyhlášky vypracována zpráva o výchozí revizi elektroinstalace. Součástí výchozí revize bude revizní zpráva s konstatováním, že zařízení je schopné bezpečného provozu. Zařízení před předáním díla musí být bezpečné bez závad. Výchozí revize musí být provedena před tím, než je stavba uvedena do provozu a připojena na veřejnou elektrizační síť. Účelem této činnosti je ověření, zda jsou splněny požadavky ČSN 33 2000-6 a ČSN 33 1500.</t>
  </si>
  <si>
    <t>2,006</t>
  </si>
  <si>
    <t>Funkční zkoušky včetně vystavení protokolů o zkouškách zařízení</t>
  </si>
  <si>
    <t>2,007</t>
  </si>
  <si>
    <t>Ostatní zúčtovatelný drobný, pomocný, doplňkový a ostatní materiál v potřebném rozsahu pro řádné dokončení díla + finanční rezerva - min. 4 % z ceny</t>
  </si>
  <si>
    <t>Poznámka k položce:_x000d_
Např. přizpůsobování nových rozvodů a zařízení ostatním stávajícícm zařízením a stavební části, drobný materiál jako např. příchytky, atd., tedy veškerý ostatní materiál a výrobky potřebné pro řádné dokončení díla + finanční rezerva (mimo jiné ohled na nutnost přizpůsobování, práce a koordinace se stavební částí a stávajícího stavu) - čáska bude podrobně zúčtována a dodavatelem využita pouze do objektivně doložené výše.</t>
  </si>
  <si>
    <t>2,008</t>
  </si>
  <si>
    <t>Ostatní zúčtovatelné stavební, montážní, pomocné a doplňkové práce v potřebném rozsahu + finanční rezerva - min. 4 % z ceny</t>
  </si>
  <si>
    <t>Poznámka k položce:_x000d_
např. přizpůsobování nových rozvodů a zařízení ostatním zařízením a stavební části, provádění funkčních zkoušek a montáže s vazbou na zkoušky a montáž ostatních částí stavby, atd., tedy veškeré ostatní práce potřebné pro řádné dokončení díla + finanční rezerva (mimo jiné ohled na nutnost přizpůsobování, práce a koordinace se stavební částí a stávajícího stavu) - čáska bude podrobně zúčtována a dodavatelem využita pouze do objektivně doložené výše.</t>
  </si>
  <si>
    <t>2,009</t>
  </si>
  <si>
    <t>Vypracování dokumentace skutečného stavu</t>
  </si>
  <si>
    <t>Poznámka k položce:_x000d_
Dokumentace bude vypracována na úrovni prováděcí dokumentace (textová a výkresová část, specifikace skutečně použitého materiálu, zařízení a výrobků) a bude předána 4 x v papírové podobě, 2 x elektronicky na CD ve formátu *.pdf, 2 x elektronicky výkresová část na CD ve formátu *.dwg. Dokumentace musí být dodána tak, aby provozovatel mohl provádět komplexní provoz, údržbu, servis a rozvoj vlastními odbornými silami.</t>
  </si>
  <si>
    <t>2,010</t>
  </si>
  <si>
    <t>D+M Popisy a označení rozvodů a zařízení</t>
  </si>
  <si>
    <t>2,011</t>
  </si>
  <si>
    <t>Likvidace odpadů spojených s elektroinstalací</t>
  </si>
  <si>
    <t>Poznámka k položce:_x000d_
Kompletní systém sběru, třídění, odvozu a likvidace odpadu v souladu se zák. č.185/2001 Sb. v platném znění a vyhl. č.381/2001 Sb. v platném znění</t>
  </si>
  <si>
    <t>2,012</t>
  </si>
  <si>
    <t>Závěrečný úklid spojených s elektroinstalací</t>
  </si>
  <si>
    <t>Poznámka k položce:_x000d_
Provedení komplexního úklidu</t>
  </si>
  <si>
    <t>2,013</t>
  </si>
  <si>
    <t>Koordinační činnost spojená s elektroinstalací</t>
  </si>
  <si>
    <t>2,014</t>
  </si>
  <si>
    <t>Doprava spojená s elektroinstalací</t>
  </si>
  <si>
    <t>2,015</t>
  </si>
  <si>
    <t>Zařízení staveniště spojené s elektroinstalací</t>
  </si>
  <si>
    <t>Poznámka k položce:_x000d_
Především v souladu s NV č. 591/2006 Sb.</t>
  </si>
  <si>
    <t>D.1.5 - ZTI</t>
  </si>
  <si>
    <t xml:space="preserve">    721 - Zdravotechnika - vnitřní kanalizace</t>
  </si>
  <si>
    <t xml:space="preserve">    722 - Zdravotechnika - vnitřní vodovod</t>
  </si>
  <si>
    <t xml:space="preserve">    725 - Zdravotechnika - zařizovací předměty</t>
  </si>
  <si>
    <t>346272216.XLA</t>
  </si>
  <si>
    <t>Přizdívka z tvárnic Ytong Obezdívka tl 50 mm</t>
  </si>
  <si>
    <t>-1217482538</t>
  </si>
  <si>
    <t>"stupačka kanalizace" 0,2*2*3,4</t>
  </si>
  <si>
    <t>976081111</t>
  </si>
  <si>
    <t>Vybourání drobných zámečnických a jiných konstrukcí pozedního madla zazděného ve zdivu</t>
  </si>
  <si>
    <t>1961434173</t>
  </si>
  <si>
    <t>https://podminky.urs.cz/item/CS_URS_2025_02/976081111</t>
  </si>
  <si>
    <t>1439872620</t>
  </si>
  <si>
    <t>721</t>
  </si>
  <si>
    <t>Zdravotechnika - vnitřní kanalizace</t>
  </si>
  <si>
    <t>721170974</t>
  </si>
  <si>
    <t>Opravy odpadního potrubí plastového krácení trub DN 110</t>
  </si>
  <si>
    <t>-31840855</t>
  </si>
  <si>
    <t>https://podminky.urs.cz/item/CS_URS_2025_02/721170974</t>
  </si>
  <si>
    <t>721171803</t>
  </si>
  <si>
    <t>Demontáž potrubí z novodurových trub odpadních nebo připojovacích do D 75</t>
  </si>
  <si>
    <t>1123823850</t>
  </si>
  <si>
    <t>https://podminky.urs.cz/item/CS_URS_2025_02/721171803</t>
  </si>
  <si>
    <t>721171808</t>
  </si>
  <si>
    <t>Demontáž potrubí z novodurových trub odpadních nebo připojovacích přes 75 do D 114</t>
  </si>
  <si>
    <t>1516844722</t>
  </si>
  <si>
    <t>https://podminky.urs.cz/item/CS_URS_2025_02/721171808</t>
  </si>
  <si>
    <t>"stupačka" 4,00</t>
  </si>
  <si>
    <t>721171915</t>
  </si>
  <si>
    <t>Opravy odpadního potrubí plastového propojení dosavadního potrubí DN 110</t>
  </si>
  <si>
    <t>-1617755613</t>
  </si>
  <si>
    <t>https://podminky.urs.cz/item/CS_URS_2025_02/721171915</t>
  </si>
  <si>
    <t>721174025</t>
  </si>
  <si>
    <t>Potrubí z trub polypropylenových odpadní (svislé) DN 110</t>
  </si>
  <si>
    <t>-1622361012</t>
  </si>
  <si>
    <t>https://podminky.urs.cz/item/CS_URS_2025_02/721174025</t>
  </si>
  <si>
    <t>28615612</t>
  </si>
  <si>
    <t>koleno odpadní pro vysoké teploty HTB DN 110x45°</t>
  </si>
  <si>
    <t>-1598417140</t>
  </si>
  <si>
    <t>28615553</t>
  </si>
  <si>
    <t>odbočka HTEA úhel 45° DN 110/75</t>
  </si>
  <si>
    <t>656211904</t>
  </si>
  <si>
    <t>28615625</t>
  </si>
  <si>
    <t>odbočka HTEA úhel 45° DN 110/110</t>
  </si>
  <si>
    <t>1122383101</t>
  </si>
  <si>
    <t>28615552</t>
  </si>
  <si>
    <t>odbočka HTEA úhel 45° DN 110/50</t>
  </si>
  <si>
    <t>1674015820</t>
  </si>
  <si>
    <t>28615603</t>
  </si>
  <si>
    <t>čistící tvarovka odpadní pro vysoké teploty HTRE DN 110</t>
  </si>
  <si>
    <t>-642528212</t>
  </si>
  <si>
    <t>721174042</t>
  </si>
  <si>
    <t>Potrubí z trub polypropylenových připojovací DN 40</t>
  </si>
  <si>
    <t>519400712</t>
  </si>
  <si>
    <t>https://podminky.urs.cz/item/CS_URS_2025_02/721174042</t>
  </si>
  <si>
    <t>721174043</t>
  </si>
  <si>
    <t>Potrubí z trub polypropylenových připojovací DN 50</t>
  </si>
  <si>
    <t>614235240</t>
  </si>
  <si>
    <t>https://podminky.urs.cz/item/CS_URS_2025_02/721174043</t>
  </si>
  <si>
    <t>721174044</t>
  </si>
  <si>
    <t>Potrubí z trub polypropylenových připojovací DN 75</t>
  </si>
  <si>
    <t>-1482025014</t>
  </si>
  <si>
    <t>https://podminky.urs.cz/item/CS_URS_2025_02/721174044</t>
  </si>
  <si>
    <t>721174045</t>
  </si>
  <si>
    <t>Potrubí z trub polypropylenových připojovací DN 110</t>
  </si>
  <si>
    <t>1474908392</t>
  </si>
  <si>
    <t>https://podminky.urs.cz/item/CS_URS_2025_02/721174045</t>
  </si>
  <si>
    <t>721194105</t>
  </si>
  <si>
    <t>Vyměření přípojek na potrubí vyvedení a upevnění odpadních výpustek DN 50</t>
  </si>
  <si>
    <t>1943579234</t>
  </si>
  <si>
    <t>https://podminky.urs.cz/item/CS_URS_2025_02/721194105</t>
  </si>
  <si>
    <t>721194107</t>
  </si>
  <si>
    <t>Vyměření přípojek na potrubí vyvedení a upevnění odpadních výpustek DN 70</t>
  </si>
  <si>
    <t>1619282916</t>
  </si>
  <si>
    <t>https://podminky.urs.cz/item/CS_URS_2025_02/721194107</t>
  </si>
  <si>
    <t>721194109</t>
  </si>
  <si>
    <t>Vyměření přípojek na potrubí vyvedení a upevnění odpadních výpustek DN 110</t>
  </si>
  <si>
    <t>1364315611</t>
  </si>
  <si>
    <t>https://podminky.urs.cz/item/CS_URS_2025_02/721194109</t>
  </si>
  <si>
    <t>721290111</t>
  </si>
  <si>
    <t>Zkouška těsnosti kanalizace v objektech vodou do DN 125</t>
  </si>
  <si>
    <t>-1588065181</t>
  </si>
  <si>
    <t>https://podminky.urs.cz/item/CS_URS_2025_02/721290111</t>
  </si>
  <si>
    <t>998721101</t>
  </si>
  <si>
    <t>Přesun hmot pro vnitřní kanalizaci stanovený z hmotnosti přesunovaného materiálu vodorovná dopravní vzdálenost do 50 m základní v objektech výšky do 6 m</t>
  </si>
  <si>
    <t>-1164042626</t>
  </si>
  <si>
    <t>https://podminky.urs.cz/item/CS_URS_2025_02/998721101</t>
  </si>
  <si>
    <t>722</t>
  </si>
  <si>
    <t>Zdravotechnika - vnitřní vodovod</t>
  </si>
  <si>
    <t>722174002</t>
  </si>
  <si>
    <t>Potrubí z trubek polypropylenových spojovaných svařováním z jednovrstvého PP-R S3,2 (PN 16) D 20/2,8</t>
  </si>
  <si>
    <t>2103501654</t>
  </si>
  <si>
    <t>https://podminky.urs.cz/item/CS_URS_2025_02/722174002</t>
  </si>
  <si>
    <t>722179191</t>
  </si>
  <si>
    <t>Příplatek k ceně rozvody vody z plastů za práce malého rozsahu na zakázce do 20 m rozvodu</t>
  </si>
  <si>
    <t>soubor</t>
  </si>
  <si>
    <t>2117607064</t>
  </si>
  <si>
    <t>https://podminky.urs.cz/item/CS_URS_2025_02/722179191</t>
  </si>
  <si>
    <t>722181211</t>
  </si>
  <si>
    <t>Ochrana potrubí termoizolačními trubicemi z pěnového polyetylenu PE přilepenými v příčných a podélných spojích, tloušťky izolace do 6 mm, vnitřního průměru izolace DN do 22 mm</t>
  </si>
  <si>
    <t>-514763161</t>
  </si>
  <si>
    <t>https://podminky.urs.cz/item/CS_URS_2025_02/722181211</t>
  </si>
  <si>
    <t>722190401</t>
  </si>
  <si>
    <t>Zřízení přípojek na potrubí vyvedení a upevnění výpustek do DN 25</t>
  </si>
  <si>
    <t>-1438513007</t>
  </si>
  <si>
    <t>https://podminky.urs.cz/item/CS_URS_2025_02/722190401</t>
  </si>
  <si>
    <t>722232171</t>
  </si>
  <si>
    <t>Armatury se dvěma závity kulové kohouty PN 42 do 185 °C rohové plnoprůtokové vnější a vnitřní závit G 1/2"</t>
  </si>
  <si>
    <t>1578600814</t>
  </si>
  <si>
    <t>https://podminky.urs.cz/item/CS_URS_2025_02/722232171</t>
  </si>
  <si>
    <t>722240101</t>
  </si>
  <si>
    <t>Armatury z plastických hmot ventily (PPR) přímé DN 20</t>
  </si>
  <si>
    <t>-2088440407</t>
  </si>
  <si>
    <t>https://podminky.urs.cz/item/CS_URS_2025_02/722240101</t>
  </si>
  <si>
    <t>998722101</t>
  </si>
  <si>
    <t>Přesun hmot pro vnitřní vodovod stanovený z hmotnosti přesunovaného materiálu vodorovná dopravní vzdálenost do 50 m základní v objektech výšky do 6 m</t>
  </si>
  <si>
    <t>-160895201</t>
  </si>
  <si>
    <t>https://podminky.urs.cz/item/CS_URS_2025_02/998722101</t>
  </si>
  <si>
    <t>725</t>
  </si>
  <si>
    <t>Zdravotechnika - zařizovací předměty</t>
  </si>
  <si>
    <t>725110814</t>
  </si>
  <si>
    <t>Demontáž klozetů kombi</t>
  </si>
  <si>
    <t>-42272524</t>
  </si>
  <si>
    <t>https://podminky.urs.cz/item/CS_URS_2025_02/725110814</t>
  </si>
  <si>
    <t>725112002</t>
  </si>
  <si>
    <t>Zařízení záchodů klozety keramické standardní samostatně stojící s hlubokým splachováním odpad svislý</t>
  </si>
  <si>
    <t>568647490</t>
  </si>
  <si>
    <t>https://podminky.urs.cz/item/CS_URS_2025_02/725112002</t>
  </si>
  <si>
    <t>Poznámka k položce:_x000d_
Bezbariérové provedení</t>
  </si>
  <si>
    <t>725112002R1</t>
  </si>
  <si>
    <t>Oddálené splachování mísy WC na stěnu</t>
  </si>
  <si>
    <t>257321607</t>
  </si>
  <si>
    <t>725210821</t>
  </si>
  <si>
    <t>Demontáž umyvadel bez výtokových armatur umyvadel</t>
  </si>
  <si>
    <t>-704901752</t>
  </si>
  <si>
    <t>https://podminky.urs.cz/item/CS_URS_2025_02/725210821</t>
  </si>
  <si>
    <t>725211601</t>
  </si>
  <si>
    <t>Umyvadla keramická bílá bez výtokových armatur připevněná na stěnu šrouby bez sloupu nebo krytu na sifon, šířka umyvadla 500 mm</t>
  </si>
  <si>
    <t>-1968445598</t>
  </si>
  <si>
    <t>https://podminky.urs.cz/item/CS_URS_2025_02/725211601</t>
  </si>
  <si>
    <t>725291650</t>
  </si>
  <si>
    <t>Montáž doplňků zařízení koupelen a záchodů toaletní desky rovné</t>
  </si>
  <si>
    <t>885964826</t>
  </si>
  <si>
    <t>https://podminky.urs.cz/item/CS_URS_2025_02/725291650</t>
  </si>
  <si>
    <t>64294623</t>
  </si>
  <si>
    <t>deska keramická toaletní bílá</t>
  </si>
  <si>
    <t>1882336724</t>
  </si>
  <si>
    <t>725291652</t>
  </si>
  <si>
    <t>Montáž doplňků zařízení koupelen a záchodů dávkovače tekutého mýdla</t>
  </si>
  <si>
    <t>-1197887346</t>
  </si>
  <si>
    <t>https://podminky.urs.cz/item/CS_URS_2025_02/725291652</t>
  </si>
  <si>
    <t>55431098</t>
  </si>
  <si>
    <t>dávkovač tekutého mýdla bílý 0,8L</t>
  </si>
  <si>
    <t>1103469583</t>
  </si>
  <si>
    <t>725291653</t>
  </si>
  <si>
    <t>Montáž doplňků zařízení koupelen a záchodů zásobníku toaletních papírů</t>
  </si>
  <si>
    <t>1390756310</t>
  </si>
  <si>
    <t>https://podminky.urs.cz/item/CS_URS_2025_02/725291653</t>
  </si>
  <si>
    <t>55431092</t>
  </si>
  <si>
    <t>zásobník toaletních papírů komaxit bílý D 310mm</t>
  </si>
  <si>
    <t>589623355</t>
  </si>
  <si>
    <t>725291654</t>
  </si>
  <si>
    <t>Montáž doplňků zařízení koupelen a záchodů zásobníku papírových ručníků</t>
  </si>
  <si>
    <t>-1111503214</t>
  </si>
  <si>
    <t>https://podminky.urs.cz/item/CS_URS_2025_02/725291654</t>
  </si>
  <si>
    <t>55431086</t>
  </si>
  <si>
    <t>zásobník papírových ručníků skládaných komaxit bílý</t>
  </si>
  <si>
    <t>-1819025076</t>
  </si>
  <si>
    <t>725291664</t>
  </si>
  <si>
    <t>Montáž doplňků zařízení koupelen a záchodů štětky závěsné</t>
  </si>
  <si>
    <t>-180743639</t>
  </si>
  <si>
    <t>https://podminky.urs.cz/item/CS_URS_2025_02/725291664</t>
  </si>
  <si>
    <t>55779012</t>
  </si>
  <si>
    <t>štětka na WC závěsná nebo na podlahu kartáč nylon nerezové záchytné pouzdro lesk</t>
  </si>
  <si>
    <t>1351926672</t>
  </si>
  <si>
    <t>725291666</t>
  </si>
  <si>
    <t>Montáž doplňků zařízení koupelen a záchodů háčku</t>
  </si>
  <si>
    <t>-1838562280</t>
  </si>
  <si>
    <t>https://podminky.urs.cz/item/CS_URS_2025_02/725291666</t>
  </si>
  <si>
    <t>55441011</t>
  </si>
  <si>
    <t>háček koupelnový</t>
  </si>
  <si>
    <t>1961498210</t>
  </si>
  <si>
    <t>725291667</t>
  </si>
  <si>
    <t>Montáž doplňků zařízení koupelen a záchodů piktogramu</t>
  </si>
  <si>
    <t>-180478335</t>
  </si>
  <si>
    <t>https://podminky.urs.cz/item/CS_URS_2025_02/725291667</t>
  </si>
  <si>
    <t>73558009</t>
  </si>
  <si>
    <t>piktogram 120x120 nalepovací různé symboly matný nerez</t>
  </si>
  <si>
    <t>1925991551</t>
  </si>
  <si>
    <t>725291668</t>
  </si>
  <si>
    <t>Montáž doplňků zařízení koupelen a záchodů madla invalidního rovného</t>
  </si>
  <si>
    <t>-1334824762</t>
  </si>
  <si>
    <t>https://podminky.urs.cz/item/CS_URS_2025_02/725291668</t>
  </si>
  <si>
    <t>55147129</t>
  </si>
  <si>
    <t>madlo invalidní rovné nerez lesk 800mm</t>
  </si>
  <si>
    <t>-1756081216</t>
  </si>
  <si>
    <t>725291669</t>
  </si>
  <si>
    <t>Montáž doplňků zařízení koupelen a záchodů madla invalidního krakorcového</t>
  </si>
  <si>
    <t>-334611801</t>
  </si>
  <si>
    <t>https://podminky.urs.cz/item/CS_URS_2025_02/725291669</t>
  </si>
  <si>
    <t>55147109</t>
  </si>
  <si>
    <t>madlo invalidní krakorcové s držákem toaletního papíru nerez mat 900mm</t>
  </si>
  <si>
    <t>-479191501</t>
  </si>
  <si>
    <t>725291673</t>
  </si>
  <si>
    <t>Montáž doplňků zařízení koupelen a záchodů madla podpěrného do zdi</t>
  </si>
  <si>
    <t>-1756126869</t>
  </si>
  <si>
    <t>https://podminky.urs.cz/item/CS_URS_2025_02/725291673</t>
  </si>
  <si>
    <t>55147173</t>
  </si>
  <si>
    <t>madlo podpěrné do zdi pravé/levé nerez mat 340x813mm</t>
  </si>
  <si>
    <t>-814098600</t>
  </si>
  <si>
    <t>725291674</t>
  </si>
  <si>
    <t>Montáž doplňků zařízení koupelen a záchodů madla umyvadlového</t>
  </si>
  <si>
    <t>-1451588217</t>
  </si>
  <si>
    <t>https://podminky.urs.cz/item/CS_URS_2025_02/725291674</t>
  </si>
  <si>
    <t>55147213</t>
  </si>
  <si>
    <t>madlo umyvadlové pravé/levé nerez mat 500x305mm</t>
  </si>
  <si>
    <t>492205805</t>
  </si>
  <si>
    <t>725820802</t>
  </si>
  <si>
    <t>Demontáž baterií stojánkových do 1 otvoru</t>
  </si>
  <si>
    <t>-696001083</t>
  </si>
  <si>
    <t>https://podminky.urs.cz/item/CS_URS_2025_02/725820802</t>
  </si>
  <si>
    <t>725822613</t>
  </si>
  <si>
    <t>Baterie umyvadlové stojánkové pákové s výpustí</t>
  </si>
  <si>
    <t>596181354</t>
  </si>
  <si>
    <t>https://podminky.urs.cz/item/CS_URS_2025_02/725822613</t>
  </si>
  <si>
    <t>998725101</t>
  </si>
  <si>
    <t>Přesun hmot pro zařizovací předměty stanovený z hmotnosti přesunovaného materiálu vodorovná dopravní vzdálenost do 50 m základní v objektech výšky do 6 m</t>
  </si>
  <si>
    <t>819256000</t>
  </si>
  <si>
    <t>https://podminky.urs.cz/item/CS_URS_2025_02/998725101</t>
  </si>
  <si>
    <t>D.2 - Vedlejší rozpočtové náklady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</si>
  <si>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</si>
  <si>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</si>
  <si>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</si>
  <si>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VRN7 - Provozní vlivy</t>
  </si>
  <si>
    <t xml:space="preserve">    VRN9 - Ostatní náklady</t>
  </si>
  <si>
    <t>338991111R1</t>
  </si>
  <si>
    <t>Oplocení staveniště</t>
  </si>
  <si>
    <t>-1586237253</t>
  </si>
  <si>
    <t>Poznámka k položce:_x000d_
Oplocení výšky 2,0 m mobilní</t>
  </si>
  <si>
    <t>VRN</t>
  </si>
  <si>
    <t>VRN1</t>
  </si>
  <si>
    <t>Průzkumné, geodetické a projektové práce</t>
  </si>
  <si>
    <t>011002000</t>
  </si>
  <si>
    <t>Průzkumné práce</t>
  </si>
  <si>
    <t>CS ÚRS 2023 02</t>
  </si>
  <si>
    <t>1024</t>
  </si>
  <si>
    <t>-918897737</t>
  </si>
  <si>
    <t>https://podminky.urs.cz/item/CS_URS_2023_02/011002000</t>
  </si>
  <si>
    <t>Poznámka k položce:_x000d_
Náklady na ověření stavu nepřístupných konstrukcí v době zpracování PD a nutné znalosti jejich stavu s ohledem na navržené stavební úpravy zejménan pro ověření prostorové polohy stávající rozvodů TZB a stavu a geometrii stávajících konstrukcí stavby</t>
  </si>
  <si>
    <t>013254000</t>
  </si>
  <si>
    <t>Dokumentace skutečného provedení stavby</t>
  </si>
  <si>
    <t>1422150170</t>
  </si>
  <si>
    <t>https://podminky.urs.cz/item/CS_URS_2023_02/013254000</t>
  </si>
  <si>
    <t>Poznámka k položce:_x000d_
Dokumentace skutečného provedení stavby v souladu s vyhl.č.499/2006 Sb., příloha č.7._x000d_
Pro danou část stavby dodavatel po dokončení díla a před jeho předáním vypracuje a předá dokumentaci skutečného stavu. Dokumentace bude vypracována na úrovni prováděcí dokumentace (textová a výkresová část, specifikace skutečně použitého materiálu, zařízení a výrobků) a bude, pokud nebude smlouvou určeno jinak, předána 4x v papírové podobě, 2 x elektronicky na CD ve formátu *.pdf, 2 x elektronicky výkresová část na CD ve formátu *.dwg. Dokumentace musí být dodána tak, aby provozovatel mohl provádět komplexní provoz, údržbu, servis i případné budoucí změny vlastními odbornými silami s využitím této dokumentace. Dokumentace nesmí být provedena způsobem, kdy jsou v předchozí dokumentaci vyznačeny změny, ale musí to být dokumentace pouze skutečného stavu. Dokumentace musí být vypracována elektronicky ve stejných formátech jako dokumentace provedení stavby, nelze tedy např. pouze ručně vymazávat a překreslovat v původní dokumentaci</t>
  </si>
  <si>
    <t>013294000</t>
  </si>
  <si>
    <t>Ostatní dokumentace - realizační dokumentace zhotovitele</t>
  </si>
  <si>
    <t>-750186549</t>
  </si>
  <si>
    <t>https://podminky.urs.cz/item/CS_URS_2024_01/013294000</t>
  </si>
  <si>
    <t>VRN3</t>
  </si>
  <si>
    <t>Zařízení staveniště</t>
  </si>
  <si>
    <t>030001000</t>
  </si>
  <si>
    <t>1690281008</t>
  </si>
  <si>
    <t>https://podminky.urs.cz/item/CS_URS_2023_02/030001000</t>
  </si>
  <si>
    <t xml:space="preserve">Poznámka k položce:_x000d_
Zabezpečení stavby dle požadavků:_x000d_
-	Zákona č. 309/2006 Sb._x000d_
-	NV 591/2006 Sb._x000d_
-	Zákona č. 185/2001 Sb. a vyhl.č. 381/2001 Sb. – odpady_x000d_
-	NV 101/2005 Sb., NV 361/2007 Sb. – hyg.požadavky_x000d_
-	NV 168/2002 Sb. doprava na staveništi_x000d_
-	NV 378/2001 Sb. stavební stroje_x000d_
-	Zák.č. 133/1985 Sb. a vyhl.č. 246/2001 Sb. – pbř_x000d_
-	Vyhl.č. 132/1998 Sb., NV 362/2005 Sb. – zemní práce_x000d_
montáž, provozování a demontáž stavebního výtahu pro přístup do prostoru staveniště_x000d_
dle zpracovaného ZOV_x000d_
</t>
  </si>
  <si>
    <t>031002000</t>
  </si>
  <si>
    <t>Související práce pro zařízení staveniště</t>
  </si>
  <si>
    <t>1060757537</t>
  </si>
  <si>
    <t>https://podminky.urs.cz/item/CS_URS_2023_02/031002000</t>
  </si>
  <si>
    <t xml:space="preserve">Poznámka k položce:_x000d_
•	Identifikace rizik ■ proces zjišťování zdrojů nebezpečí, jejich velikosti, charakteru a umístění._x000d_
•	Součinnost při zpracování , revizi či doplnění plánu BOZP_x000d_
</t>
  </si>
  <si>
    <t>034002000</t>
  </si>
  <si>
    <t>Zabezpečení staveniště</t>
  </si>
  <si>
    <t>-2110172722</t>
  </si>
  <si>
    <t>https://podminky.urs.cz/item/CS_URS_2023_02/034002000</t>
  </si>
  <si>
    <t xml:space="preserve">Poznámka k položce:_x000d_
•         provádění povinností zhotovitelů včetně veškerých subdodavatelů na všech stupních dodavatelské hierarchie (např. včetně dopravců, atd.) dle zákona č. 309/2006 Sb. v aktuálním znění v době výstavby</t>
  </si>
  <si>
    <t>034503000</t>
  </si>
  <si>
    <t>Informační tabule na staveništi</t>
  </si>
  <si>
    <t>-1145015976</t>
  </si>
  <si>
    <t>https://podminky.urs.cz/item/CS_URS_2023_02/034503000</t>
  </si>
  <si>
    <t>043103000</t>
  </si>
  <si>
    <t>Zkoušky bez rozlišení</t>
  </si>
  <si>
    <t>-1393944180</t>
  </si>
  <si>
    <t>https://podminky.urs.cz/item/CS_URS_2023_02/043103000</t>
  </si>
  <si>
    <t xml:space="preserve">Poznámka k položce:_x000d_
Provedení veškerých zkoušek dle platných ČSN pro prováděné práce případně stanovené v zadávací dokumentaci_x000d_
Zkoušky a revize všech součástí stavby tak,aby byla zajištěna její plná funkčnost_x000d_
</t>
  </si>
  <si>
    <t>VRN7</t>
  </si>
  <si>
    <t>Provozní vlivy</t>
  </si>
  <si>
    <t>070001000</t>
  </si>
  <si>
    <t>1855194606</t>
  </si>
  <si>
    <t>https://podminky.urs.cz/item/CS_URS_2023_02/070001000</t>
  </si>
  <si>
    <t>VRN9</t>
  </si>
  <si>
    <t>Ostatní náklady</t>
  </si>
  <si>
    <t>091704000</t>
  </si>
  <si>
    <t>Náklady na údržbu</t>
  </si>
  <si>
    <t>1142513622</t>
  </si>
  <si>
    <t>https://podminky.urs.cz/item/CS_URS_2023_02/091704000</t>
  </si>
  <si>
    <t xml:space="preserve">Poznámka k položce:_x000d_
Náklady na údržbu a čištění stávajících přístupových komunikaci  po dobu výstavby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</si>
  <si>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</si>
  <si>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</si>
  <si>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</si>
  <si>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</si>
  <si>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stavby </t>
    </r>
    <r>
      <rPr>
        <rFont val="Arial CE"/>
        <charset val="238"/>
        <color auto="1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</si>
  <si>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stavby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</si>
  <si>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</si>
  <si>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</si>
  <si>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stavby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</si>
  <si>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</si>
  <si>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</si>
  <si>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</si>
  <si>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</si>
  <si>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</si>
  <si>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</si>
  <si>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</si>
  <si>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Vedlejší a ostatní náklady</t>
  </si>
  <si>
    <t>OST</t>
  </si>
  <si>
    <t>Ostatní</t>
  </si>
  <si>
    <t>Soupis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</si>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</sst>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53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i/>
      <sz val="7"/>
      <color rgb="FF969696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family val="0"/>
      <charset val="238"/>
    </font>
    <font>
      <sz val="8"/>
      <name val="Arial CE"/>
      <family val="0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51" fillId="0" borderId="0" applyNumberFormat="0" applyFill="0" applyBorder="0" applyAlignment="0" applyProtection="0"/>
  </cellStyleXfs>
  <cellXfs count="364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4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7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top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8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4" fontId="18" fillId="0" borderId="6" xfId="0" applyNumberFormat="1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9" fillId="0" borderId="0" xfId="0" applyNumberFormat="1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4" xfId="0" applyFont="1" applyBorder="1" applyAlignment="1">
      <alignment vertical="center"/>
    </xf>
    <xf numFmtId="0" fontId="18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0" fillId="0" borderId="12" xfId="0" applyFont="1" applyBorder="1" applyAlignment="1">
      <alignment horizontal="center" vertical="center"/>
    </xf>
    <xf numFmtId="0" fontId="20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1" fillId="0" borderId="15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21" fillId="0" borderId="15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8" xfId="0" applyFont="1" applyFill="1" applyBorder="1" applyAlignment="1" applyProtection="1">
      <alignment horizontal="left" vertical="center"/>
    </xf>
    <xf numFmtId="0" fontId="0" fillId="4" borderId="8" xfId="0" applyFont="1" applyFill="1" applyBorder="1" applyAlignment="1" applyProtection="1">
      <alignment vertical="center"/>
    </xf>
    <xf numFmtId="0" fontId="22" fillId="4" borderId="8" xfId="0" applyFont="1" applyFill="1" applyBorder="1" applyAlignment="1" applyProtection="1">
      <alignment horizontal="center" vertical="center"/>
    </xf>
    <xf numFmtId="0" fontId="22" fillId="4" borderId="8" xfId="0" applyFont="1" applyFill="1" applyBorder="1" applyAlignment="1" applyProtection="1">
      <alignment horizontal="right" vertical="center"/>
    </xf>
    <xf numFmtId="0" fontId="22" fillId="4" borderId="9" xfId="0" applyFont="1" applyFill="1" applyBorder="1" applyAlignment="1" applyProtection="1">
      <alignment horizontal="center" vertical="center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23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20" fillId="0" borderId="15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7" fillId="0" borderId="0" xfId="0" applyFont="1" applyAlignment="1" applyProtection="1">
      <alignment horizontal="left" vertical="center" wrapText="1"/>
    </xf>
    <xf numFmtId="0" fontId="28" fillId="0" borderId="0" xfId="0" applyFont="1" applyAlignment="1" applyProtection="1">
      <alignment vertical="center"/>
    </xf>
    <xf numFmtId="4" fontId="28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9" fillId="0" borderId="15" xfId="0" applyNumberFormat="1" applyFont="1" applyBorder="1" applyAlignment="1" applyProtection="1">
      <alignment vertical="center"/>
    </xf>
    <xf numFmtId="4" fontId="29" fillId="0" borderId="0" xfId="0" applyNumberFormat="1" applyFont="1" applyBorder="1" applyAlignment="1" applyProtection="1">
      <alignment vertical="center"/>
    </xf>
    <xf numFmtId="166" fontId="29" fillId="0" borderId="0" xfId="0" applyNumberFormat="1" applyFont="1" applyBorder="1" applyAlignment="1" applyProtection="1">
      <alignment vertical="center"/>
    </xf>
    <xf numFmtId="4" fontId="29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9" fillId="0" borderId="20" xfId="0" applyNumberFormat="1" applyFont="1" applyBorder="1" applyAlignment="1" applyProtection="1">
      <alignment vertical="center"/>
    </xf>
    <xf numFmtId="4" fontId="29" fillId="0" borderId="21" xfId="0" applyNumberFormat="1" applyFont="1" applyBorder="1" applyAlignment="1" applyProtection="1">
      <alignment vertical="center"/>
    </xf>
    <xf numFmtId="166" fontId="29" fillId="0" borderId="21" xfId="0" applyNumberFormat="1" applyFont="1" applyBorder="1" applyAlignment="1" applyProtection="1">
      <alignment vertical="center"/>
    </xf>
    <xf numFmtId="4" fontId="29" fillId="0" borderId="22" xfId="0" applyNumberFormat="1" applyFont="1" applyBorder="1" applyAlignment="1" applyProtection="1">
      <alignment vertical="center"/>
    </xf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right" vertical="center"/>
    </xf>
    <xf numFmtId="0" fontId="31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22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2" fillId="0" borderId="13" xfId="0" applyNumberFormat="1" applyFont="1" applyBorder="1" applyAlignment="1" applyProtection="1"/>
    <xf numFmtId="166" fontId="32" fillId="0" borderId="14" xfId="0" applyNumberFormat="1" applyFont="1" applyBorder="1" applyAlignment="1" applyProtection="1"/>
    <xf numFmtId="4" fontId="33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0" borderId="23" xfId="0" applyFont="1" applyBorder="1" applyAlignment="1" applyProtection="1">
      <alignment horizontal="center" vertical="center"/>
    </xf>
    <xf numFmtId="49" fontId="22" fillId="0" borderId="23" xfId="0" applyNumberFormat="1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center" vertical="center" wrapText="1"/>
    </xf>
    <xf numFmtId="167" fontId="22" fillId="0" borderId="23" xfId="0" applyNumberFormat="1" applyFont="1" applyBorder="1" applyAlignment="1" applyProtection="1">
      <alignment vertical="center"/>
    </xf>
    <xf numFmtId="4" fontId="22" fillId="2" borderId="23" xfId="0" applyNumberFormat="1" applyFont="1" applyFill="1" applyBorder="1" applyAlignment="1" applyProtection="1">
      <alignment vertical="center"/>
      <protection locked="0"/>
    </xf>
    <xf numFmtId="4" fontId="22" fillId="0" borderId="23" xfId="0" applyNumberFormat="1" applyFont="1" applyBorder="1" applyAlignment="1" applyProtection="1">
      <alignment vertical="center"/>
    </xf>
    <xf numFmtId="0" fontId="23" fillId="2" borderId="15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6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4" fillId="0" borderId="0" xfId="0" applyFont="1" applyAlignment="1" applyProtection="1">
      <alignment horizontal="left" vertical="center"/>
    </xf>
    <xf numFmtId="0" fontId="35" fillId="0" borderId="0" xfId="1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6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37" fillId="0" borderId="23" xfId="0" applyFont="1" applyBorder="1" applyAlignment="1" applyProtection="1">
      <alignment horizontal="center" vertical="center"/>
    </xf>
    <xf numFmtId="49" fontId="37" fillId="0" borderId="23" xfId="0" applyNumberFormat="1" applyFont="1" applyBorder="1" applyAlignment="1" applyProtection="1">
      <alignment horizontal="left" vertical="center" wrapText="1"/>
    </xf>
    <xf numFmtId="0" fontId="37" fillId="0" borderId="23" xfId="0" applyFont="1" applyBorder="1" applyAlignment="1" applyProtection="1">
      <alignment horizontal="left" vertical="center" wrapText="1"/>
    </xf>
    <xf numFmtId="0" fontId="37" fillId="0" borderId="23" xfId="0" applyFont="1" applyBorder="1" applyAlignment="1" applyProtection="1">
      <alignment horizontal="center" vertical="center" wrapText="1"/>
    </xf>
    <xf numFmtId="167" fontId="37" fillId="0" borderId="23" xfId="0" applyNumberFormat="1" applyFont="1" applyBorder="1" applyAlignment="1" applyProtection="1">
      <alignment vertical="center"/>
    </xf>
    <xf numFmtId="4" fontId="37" fillId="2" borderId="23" xfId="0" applyNumberFormat="1" applyFont="1" applyFill="1" applyBorder="1" applyAlignment="1" applyProtection="1">
      <alignment vertical="center"/>
      <protection locked="0"/>
    </xf>
    <xf numFmtId="4" fontId="37" fillId="0" borderId="23" xfId="0" applyNumberFormat="1" applyFont="1" applyBorder="1" applyAlignment="1" applyProtection="1">
      <alignment vertical="center"/>
    </xf>
    <xf numFmtId="0" fontId="38" fillId="0" borderId="4" xfId="0" applyFont="1" applyBorder="1" applyAlignment="1">
      <alignment vertical="center"/>
    </xf>
    <xf numFmtId="0" fontId="37" fillId="2" borderId="15" xfId="0" applyFont="1" applyFill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center" vertical="center"/>
    </xf>
    <xf numFmtId="0" fontId="39" fillId="0" borderId="0" xfId="0" applyFont="1" applyAlignment="1" applyProtection="1">
      <alignment vertical="center" wrapText="1"/>
    </xf>
    <xf numFmtId="0" fontId="11" fillId="0" borderId="4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4" xfId="0" applyFont="1" applyBorder="1" applyAlignment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6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0" fillId="0" borderId="0" xfId="0" applyAlignment="1">
      <alignment vertical="top"/>
    </xf>
    <xf numFmtId="0" fontId="40" fillId="0" borderId="24" xfId="0" applyFont="1" applyBorder="1" applyAlignment="1">
      <alignment vertical="center" wrapText="1"/>
    </xf>
    <xf numFmtId="0" fontId="40" fillId="0" borderId="25" xfId="0" applyFont="1" applyBorder="1" applyAlignment="1">
      <alignment vertical="center" wrapText="1"/>
    </xf>
    <xf numFmtId="0" fontId="40" fillId="0" borderId="26" xfId="0" applyFont="1" applyBorder="1" applyAlignment="1">
      <alignment vertical="center" wrapText="1"/>
    </xf>
    <xf numFmtId="0" fontId="40" fillId="0" borderId="27" xfId="0" applyFont="1" applyBorder="1" applyAlignment="1">
      <alignment horizontal="center" vertical="center" wrapText="1"/>
    </xf>
    <xf numFmtId="0" fontId="41" fillId="0" borderId="1" xfId="0" applyFont="1" applyBorder="1" applyAlignment="1">
      <alignment horizontal="center" vertical="center" wrapText="1"/>
    </xf>
    <xf numFmtId="0" fontId="40" fillId="0" borderId="28" xfId="0" applyFont="1" applyBorder="1" applyAlignment="1">
      <alignment horizontal="center" vertical="center" wrapText="1"/>
    </xf>
    <xf numFmtId="0" fontId="40" fillId="0" borderId="27" xfId="0" applyFont="1" applyBorder="1" applyAlignment="1">
      <alignment vertical="center" wrapText="1"/>
    </xf>
    <xf numFmtId="0" fontId="42" fillId="0" borderId="29" xfId="0" applyFont="1" applyBorder="1" applyAlignment="1">
      <alignment horizontal="left" wrapText="1"/>
    </xf>
    <xf numFmtId="0" fontId="40" fillId="0" borderId="28" xfId="0" applyFont="1" applyBorder="1" applyAlignment="1">
      <alignment vertical="center" wrapText="1"/>
    </xf>
    <xf numFmtId="0" fontId="42" fillId="0" borderId="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 wrapText="1"/>
    </xf>
    <xf numFmtId="0" fontId="44" fillId="0" borderId="27" xfId="0" applyFont="1" applyBorder="1" applyAlignment="1">
      <alignment vertical="center" wrapText="1"/>
    </xf>
    <xf numFmtId="0" fontId="43" fillId="0" borderId="1" xfId="0" applyFont="1" applyBorder="1" applyAlignment="1">
      <alignment vertical="center" wrapText="1"/>
    </xf>
    <xf numFmtId="0" fontId="43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vertical="center"/>
    </xf>
    <xf numFmtId="49" fontId="43" fillId="0" borderId="1" xfId="0" applyNumberFormat="1" applyFont="1" applyBorder="1" applyAlignment="1">
      <alignment horizontal="left" vertical="center" wrapText="1"/>
    </xf>
    <xf numFmtId="49" fontId="43" fillId="0" borderId="1" xfId="0" applyNumberFormat="1" applyFont="1" applyBorder="1" applyAlignment="1">
      <alignment vertical="center" wrapText="1"/>
    </xf>
    <xf numFmtId="0" fontId="40" fillId="0" borderId="30" xfId="0" applyFont="1" applyBorder="1" applyAlignment="1">
      <alignment vertical="center" wrapText="1"/>
    </xf>
    <xf numFmtId="0" fontId="45" fillId="0" borderId="29" xfId="0" applyFont="1" applyBorder="1" applyAlignment="1">
      <alignment vertical="center" wrapText="1"/>
    </xf>
    <xf numFmtId="0" fontId="40" fillId="0" borderId="31" xfId="0" applyFont="1" applyBorder="1" applyAlignment="1">
      <alignment vertical="center" wrapText="1"/>
    </xf>
    <xf numFmtId="0" fontId="40" fillId="0" borderId="1" xfId="0" applyFont="1" applyBorder="1" applyAlignment="1">
      <alignment vertical="top"/>
    </xf>
    <xf numFmtId="0" fontId="40" fillId="0" borderId="0" xfId="0" applyFont="1" applyAlignment="1">
      <alignment vertical="top"/>
    </xf>
    <xf numFmtId="0" fontId="40" fillId="0" borderId="24" xfId="0" applyFont="1" applyBorder="1" applyAlignment="1">
      <alignment horizontal="left" vertical="center"/>
    </xf>
    <xf numFmtId="0" fontId="40" fillId="0" borderId="25" xfId="0" applyFont="1" applyBorder="1" applyAlignment="1">
      <alignment horizontal="left" vertical="center"/>
    </xf>
    <xf numFmtId="0" fontId="40" fillId="0" borderId="26" xfId="0" applyFont="1" applyBorder="1" applyAlignment="1">
      <alignment horizontal="left" vertical="center"/>
    </xf>
    <xf numFmtId="0" fontId="40" fillId="0" borderId="27" xfId="0" applyFont="1" applyBorder="1" applyAlignment="1">
      <alignment horizontal="left" vertical="center"/>
    </xf>
    <xf numFmtId="0" fontId="41" fillId="0" borderId="1" xfId="0" applyFont="1" applyBorder="1" applyAlignment="1">
      <alignment horizontal="center" vertical="center"/>
    </xf>
    <xf numFmtId="0" fontId="40" fillId="0" borderId="28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center"/>
    </xf>
    <xf numFmtId="0" fontId="46" fillId="0" borderId="0" xfId="0" applyFont="1" applyAlignment="1">
      <alignment horizontal="left" vertical="center"/>
    </xf>
    <xf numFmtId="0" fontId="42" fillId="0" borderId="29" xfId="0" applyFont="1" applyBorder="1" applyAlignment="1">
      <alignment horizontal="left" vertical="center"/>
    </xf>
    <xf numFmtId="0" fontId="42" fillId="0" borderId="29" xfId="0" applyFont="1" applyBorder="1" applyAlignment="1">
      <alignment horizontal="center" vertical="center"/>
    </xf>
    <xf numFmtId="0" fontId="46" fillId="0" borderId="29" xfId="0" applyFont="1" applyBorder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4" fillId="0" borderId="0" xfId="0" applyFont="1" applyAlignment="1">
      <alignment horizontal="left" vertical="center"/>
    </xf>
    <xf numFmtId="0" fontId="48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horizontal="center" vertical="center"/>
    </xf>
    <xf numFmtId="0" fontId="43" fillId="0" borderId="0" xfId="0" applyFont="1" applyAlignment="1">
      <alignment horizontal="left" vertical="center"/>
    </xf>
    <xf numFmtId="0" fontId="44" fillId="0" borderId="27" xfId="0" applyFont="1" applyBorder="1" applyAlignment="1">
      <alignment horizontal="left" vertical="center"/>
    </xf>
    <xf numFmtId="0" fontId="43" fillId="0" borderId="1" xfId="0" applyFont="1" applyFill="1" applyBorder="1" applyAlignment="1">
      <alignment horizontal="left" vertical="center"/>
    </xf>
    <xf numFmtId="0" fontId="43" fillId="0" borderId="1" xfId="0" applyFont="1" applyFill="1" applyBorder="1" applyAlignment="1">
      <alignment horizontal="center" vertical="center"/>
    </xf>
    <xf numFmtId="0" fontId="40" fillId="0" borderId="30" xfId="0" applyFont="1" applyBorder="1" applyAlignment="1">
      <alignment horizontal="left" vertical="center"/>
    </xf>
    <xf numFmtId="0" fontId="45" fillId="0" borderId="29" xfId="0" applyFont="1" applyBorder="1" applyAlignment="1">
      <alignment horizontal="left" vertical="center"/>
    </xf>
    <xf numFmtId="0" fontId="40" fillId="0" borderId="31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4" fillId="0" borderId="29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center" vertical="center" wrapText="1"/>
    </xf>
    <xf numFmtId="0" fontId="40" fillId="0" borderId="24" xfId="0" applyFont="1" applyBorder="1" applyAlignment="1">
      <alignment horizontal="left" vertical="center" wrapText="1"/>
    </xf>
    <xf numFmtId="0" fontId="40" fillId="0" borderId="25" xfId="0" applyFont="1" applyBorder="1" applyAlignment="1">
      <alignment horizontal="left" vertical="center" wrapText="1"/>
    </xf>
    <xf numFmtId="0" fontId="40" fillId="0" borderId="26" xfId="0" applyFont="1" applyBorder="1" applyAlignment="1">
      <alignment horizontal="left" vertical="center" wrapText="1"/>
    </xf>
    <xf numFmtId="0" fontId="40" fillId="0" borderId="27" xfId="0" applyFont="1" applyBorder="1" applyAlignment="1">
      <alignment horizontal="left" vertical="center" wrapText="1"/>
    </xf>
    <xf numFmtId="0" fontId="40" fillId="0" borderId="28" xfId="0" applyFont="1" applyBorder="1" applyAlignment="1">
      <alignment horizontal="left" vertical="center" wrapText="1"/>
    </xf>
    <xf numFmtId="0" fontId="46" fillId="0" borderId="27" xfId="0" applyFont="1" applyBorder="1" applyAlignment="1">
      <alignment horizontal="left" vertical="center" wrapText="1"/>
    </xf>
    <xf numFmtId="0" fontId="46" fillId="0" borderId="28" xfId="0" applyFont="1" applyBorder="1" applyAlignment="1">
      <alignment horizontal="left" vertical="center" wrapText="1"/>
    </xf>
    <xf numFmtId="0" fontId="44" fillId="0" borderId="27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center"/>
    </xf>
    <xf numFmtId="0" fontId="44" fillId="0" borderId="28" xfId="0" applyFont="1" applyBorder="1" applyAlignment="1">
      <alignment horizontal="left" vertical="center" wrapText="1"/>
    </xf>
    <xf numFmtId="0" fontId="44" fillId="0" borderId="28" xfId="0" applyFont="1" applyBorder="1" applyAlignment="1">
      <alignment horizontal="left" vertical="center"/>
    </xf>
    <xf numFmtId="0" fontId="44" fillId="0" borderId="30" xfId="0" applyFont="1" applyBorder="1" applyAlignment="1">
      <alignment horizontal="left" vertical="center" wrapText="1"/>
    </xf>
    <xf numFmtId="0" fontId="44" fillId="0" borderId="29" xfId="0" applyFont="1" applyBorder="1" applyAlignment="1">
      <alignment horizontal="left" vertical="center" wrapText="1"/>
    </xf>
    <xf numFmtId="0" fontId="44" fillId="0" borderId="3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top"/>
    </xf>
    <xf numFmtId="0" fontId="43" fillId="0" borderId="1" xfId="0" applyFont="1" applyBorder="1" applyAlignment="1">
      <alignment horizontal="center" vertical="top"/>
    </xf>
    <xf numFmtId="0" fontId="44" fillId="0" borderId="30" xfId="0" applyFont="1" applyBorder="1" applyAlignment="1">
      <alignment horizontal="left" vertical="center"/>
    </xf>
    <xf numFmtId="0" fontId="44" fillId="0" borderId="31" xfId="0" applyFont="1" applyBorder="1" applyAlignment="1">
      <alignment horizontal="left" vertical="center"/>
    </xf>
    <xf numFmtId="0" fontId="44" fillId="0" borderId="1" xfId="0" applyFont="1" applyBorder="1" applyAlignment="1">
      <alignment horizontal="center" vertical="center"/>
    </xf>
    <xf numFmtId="0" fontId="46" fillId="0" borderId="0" xfId="0" applyFont="1" applyAlignment="1">
      <alignment vertical="center"/>
    </xf>
    <xf numFmtId="0" fontId="42" fillId="0" borderId="1" xfId="0" applyFont="1" applyBorder="1" applyAlignment="1">
      <alignment vertical="center"/>
    </xf>
    <xf numFmtId="0" fontId="46" fillId="0" borderId="29" xfId="0" applyFont="1" applyBorder="1" applyAlignment="1">
      <alignment vertical="center"/>
    </xf>
    <xf numFmtId="0" fontId="42" fillId="0" borderId="29" xfId="0" applyFont="1" applyBorder="1" applyAlignment="1">
      <alignment vertical="center"/>
    </xf>
    <xf numFmtId="0" fontId="43" fillId="0" borderId="1" xfId="0" applyFont="1" applyBorder="1" applyAlignment="1">
      <alignment vertical="top"/>
    </xf>
    <xf numFmtId="49" fontId="43" fillId="0" borderId="1" xfId="0" applyNumberFormat="1" applyFont="1" applyBorder="1" applyAlignment="1">
      <alignment horizontal="left" vertical="center"/>
    </xf>
    <xf numFmtId="0" fontId="49" fillId="0" borderId="27" xfId="0" applyFont="1" applyBorder="1" applyAlignment="1" applyProtection="1">
      <alignment horizontal="left" vertical="center"/>
    </xf>
    <xf numFmtId="0" fontId="50" fillId="0" borderId="1" xfId="0" applyFont="1" applyBorder="1" applyAlignment="1" applyProtection="1">
      <alignment vertical="top"/>
    </xf>
    <xf numFmtId="0" fontId="50" fillId="0" borderId="1" xfId="0" applyFont="1" applyBorder="1" applyAlignment="1" applyProtection="1">
      <alignment horizontal="left" vertical="center"/>
    </xf>
    <xf numFmtId="0" fontId="50" fillId="0" borderId="1" xfId="0" applyFont="1" applyBorder="1" applyAlignment="1" applyProtection="1">
      <alignment horizontal="center" vertical="center"/>
    </xf>
    <xf numFmtId="49" fontId="50" fillId="0" borderId="1" xfId="0" applyNumberFormat="1" applyFont="1" applyBorder="1" applyAlignment="1" applyProtection="1">
      <alignment horizontal="left" vertical="center"/>
    </xf>
    <xf numFmtId="0" fontId="49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42" fillId="0" borderId="29" xfId="0" applyFont="1" applyBorder="1" applyAlignment="1">
      <alignment horizontal="left"/>
    </xf>
    <xf numFmtId="0" fontId="46" fillId="0" borderId="29" xfId="0" applyFont="1" applyBorder="1" applyAlignment="1"/>
    <xf numFmtId="0" fontId="40" fillId="0" borderId="27" xfId="0" applyFont="1" applyBorder="1" applyAlignment="1">
      <alignment vertical="top"/>
    </xf>
    <xf numFmtId="0" fontId="40" fillId="0" borderId="28" xfId="0" applyFont="1" applyBorder="1" applyAlignment="1">
      <alignment vertical="top"/>
    </xf>
    <xf numFmtId="0" fontId="40" fillId="0" borderId="30" xfId="0" applyFont="1" applyBorder="1" applyAlignment="1">
      <alignment vertical="top"/>
    </xf>
    <xf numFmtId="0" fontId="40" fillId="0" borderId="29" xfId="0" applyFont="1" applyBorder="1" applyAlignment="1">
      <alignment vertical="top"/>
    </xf>
    <xf numFmtId="0" fontId="40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styles" Target="styles.xml" /><Relationship Id="rId10" Type="http://schemas.openxmlformats.org/officeDocument/2006/relationships/theme" Target="theme/theme1.xml" /><Relationship Id="rId11" Type="http://schemas.openxmlformats.org/officeDocument/2006/relationships/calcChain" Target="calcChain.xml" /><Relationship Id="rId12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6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7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2/133212812" TargetMode="External" /><Relationship Id="rId2" Type="http://schemas.openxmlformats.org/officeDocument/2006/relationships/hyperlink" Target="https://podminky.urs.cz/item/CS_URS_2025_02/162211311" TargetMode="External" /><Relationship Id="rId3" Type="http://schemas.openxmlformats.org/officeDocument/2006/relationships/hyperlink" Target="https://podminky.urs.cz/item/CS_URS_2025_02/162211319" TargetMode="External" /><Relationship Id="rId4" Type="http://schemas.openxmlformats.org/officeDocument/2006/relationships/hyperlink" Target="https://podminky.urs.cz/item/CS_URS_2025_02/162751117" TargetMode="External" /><Relationship Id="rId5" Type="http://schemas.openxmlformats.org/officeDocument/2006/relationships/hyperlink" Target="https://podminky.urs.cz/item/CS_URS_2025_02/171201231" TargetMode="External" /><Relationship Id="rId6" Type="http://schemas.openxmlformats.org/officeDocument/2006/relationships/hyperlink" Target="https://podminky.urs.cz/item/CS_URS_2025_02/171251201" TargetMode="External" /><Relationship Id="rId7" Type="http://schemas.openxmlformats.org/officeDocument/2006/relationships/hyperlink" Target="https://podminky.urs.cz/item/CS_URS_2025_02/175111201" TargetMode="External" /><Relationship Id="rId8" Type="http://schemas.openxmlformats.org/officeDocument/2006/relationships/hyperlink" Target="https://podminky.urs.cz/item/CS_URS_2025_02/273321511" TargetMode="External" /><Relationship Id="rId9" Type="http://schemas.openxmlformats.org/officeDocument/2006/relationships/hyperlink" Target="https://podminky.urs.cz/item/CS_URS_2025_02/273351121" TargetMode="External" /><Relationship Id="rId10" Type="http://schemas.openxmlformats.org/officeDocument/2006/relationships/hyperlink" Target="https://podminky.urs.cz/item/CS_URS_2025_02/273351122" TargetMode="External" /><Relationship Id="rId11" Type="http://schemas.openxmlformats.org/officeDocument/2006/relationships/hyperlink" Target="https://podminky.urs.cz/item/CS_URS_2025_02/273361821" TargetMode="External" /><Relationship Id="rId12" Type="http://schemas.openxmlformats.org/officeDocument/2006/relationships/hyperlink" Target="https://podminky.urs.cz/item/CS_URS_2025_02/279113153" TargetMode="External" /><Relationship Id="rId13" Type="http://schemas.openxmlformats.org/officeDocument/2006/relationships/hyperlink" Target="https://podminky.urs.cz/item/CS_URS_2025_02/279361821" TargetMode="External" /><Relationship Id="rId14" Type="http://schemas.openxmlformats.org/officeDocument/2006/relationships/hyperlink" Target="https://podminky.urs.cz/item/CS_URS_2025_02/317944321" TargetMode="External" /><Relationship Id="rId15" Type="http://schemas.openxmlformats.org/officeDocument/2006/relationships/hyperlink" Target="https://podminky.urs.cz/item/CS_URS_2025_02/342272225" TargetMode="External" /><Relationship Id="rId16" Type="http://schemas.openxmlformats.org/officeDocument/2006/relationships/hyperlink" Target="https://podminky.urs.cz/item/CS_URS_2025_02/342272245" TargetMode="External" /><Relationship Id="rId17" Type="http://schemas.openxmlformats.org/officeDocument/2006/relationships/hyperlink" Target="https://podminky.urs.cz/item/CS_URS_2025_02/612142001" TargetMode="External" /><Relationship Id="rId18" Type="http://schemas.openxmlformats.org/officeDocument/2006/relationships/hyperlink" Target="https://podminky.urs.cz/item/CS_URS_2025_02/612315302" TargetMode="External" /><Relationship Id="rId19" Type="http://schemas.openxmlformats.org/officeDocument/2006/relationships/hyperlink" Target="https://podminky.urs.cz/item/CS_URS_2025_02/612321121" TargetMode="External" /><Relationship Id="rId20" Type="http://schemas.openxmlformats.org/officeDocument/2006/relationships/hyperlink" Target="https://podminky.urs.cz/item/CS_URS_2025_02/617321131" TargetMode="External" /><Relationship Id="rId21" Type="http://schemas.openxmlformats.org/officeDocument/2006/relationships/hyperlink" Target="https://podminky.urs.cz/item/CS_URS_2025_02/619995001" TargetMode="External" /><Relationship Id="rId22" Type="http://schemas.openxmlformats.org/officeDocument/2006/relationships/hyperlink" Target="https://podminky.urs.cz/item/CS_URS_2025_02/619996117" TargetMode="External" /><Relationship Id="rId23" Type="http://schemas.openxmlformats.org/officeDocument/2006/relationships/hyperlink" Target="https://podminky.urs.cz/item/CS_URS_2025_02/622143004" TargetMode="External" /><Relationship Id="rId24" Type="http://schemas.openxmlformats.org/officeDocument/2006/relationships/hyperlink" Target="https://podminky.urs.cz/item/CS_URS_2025_02/631311113" TargetMode="External" /><Relationship Id="rId25" Type="http://schemas.openxmlformats.org/officeDocument/2006/relationships/hyperlink" Target="https://podminky.urs.cz/item/CS_URS_2025_02/631312141" TargetMode="External" /><Relationship Id="rId26" Type="http://schemas.openxmlformats.org/officeDocument/2006/relationships/hyperlink" Target="https://podminky.urs.cz/item/CS_URS_2025_02/632451458" TargetMode="External" /><Relationship Id="rId27" Type="http://schemas.openxmlformats.org/officeDocument/2006/relationships/hyperlink" Target="https://podminky.urs.cz/item/CS_URS_2025_02/632481215" TargetMode="External" /><Relationship Id="rId28" Type="http://schemas.openxmlformats.org/officeDocument/2006/relationships/hyperlink" Target="https://podminky.urs.cz/item/CS_URS_2025_02/642942111" TargetMode="External" /><Relationship Id="rId29" Type="http://schemas.openxmlformats.org/officeDocument/2006/relationships/hyperlink" Target="https://podminky.urs.cz/item/CS_URS_2025_02/953334112" TargetMode="External" /><Relationship Id="rId30" Type="http://schemas.openxmlformats.org/officeDocument/2006/relationships/hyperlink" Target="https://podminky.urs.cz/item/CS_URS_2025_02/962031021" TargetMode="External" /><Relationship Id="rId31" Type="http://schemas.openxmlformats.org/officeDocument/2006/relationships/hyperlink" Target="https://podminky.urs.cz/item/CS_URS_2025_02/965042141" TargetMode="External" /><Relationship Id="rId32" Type="http://schemas.openxmlformats.org/officeDocument/2006/relationships/hyperlink" Target="https://podminky.urs.cz/item/CS_URS_2025_02/967031132" TargetMode="External" /><Relationship Id="rId33" Type="http://schemas.openxmlformats.org/officeDocument/2006/relationships/hyperlink" Target="https://podminky.urs.cz/item/CS_URS_2025_02/968072455" TargetMode="External" /><Relationship Id="rId34" Type="http://schemas.openxmlformats.org/officeDocument/2006/relationships/hyperlink" Target="https://podminky.urs.cz/item/CS_URS_2025_02/971033621" TargetMode="External" /><Relationship Id="rId35" Type="http://schemas.openxmlformats.org/officeDocument/2006/relationships/hyperlink" Target="https://podminky.urs.cz/item/CS_URS_2025_02/977211112" TargetMode="External" /><Relationship Id="rId36" Type="http://schemas.openxmlformats.org/officeDocument/2006/relationships/hyperlink" Target="https://podminky.urs.cz/item/CS_URS_2025_02/997013111" TargetMode="External" /><Relationship Id="rId37" Type="http://schemas.openxmlformats.org/officeDocument/2006/relationships/hyperlink" Target="https://podminky.urs.cz/item/CS_URS_2025_02/997013501" TargetMode="External" /><Relationship Id="rId38" Type="http://schemas.openxmlformats.org/officeDocument/2006/relationships/hyperlink" Target="https://podminky.urs.cz/item/CS_URS_2025_02/997013509" TargetMode="External" /><Relationship Id="rId39" Type="http://schemas.openxmlformats.org/officeDocument/2006/relationships/hyperlink" Target="https://podminky.urs.cz/item/CS_URS_2025_02/997013655" TargetMode="External" /><Relationship Id="rId40" Type="http://schemas.openxmlformats.org/officeDocument/2006/relationships/hyperlink" Target="https://podminky.urs.cz/item/CS_URS_2025_02/997013861" TargetMode="External" /><Relationship Id="rId41" Type="http://schemas.openxmlformats.org/officeDocument/2006/relationships/hyperlink" Target="https://podminky.urs.cz/item/CS_URS_2025_02/997013863" TargetMode="External" /><Relationship Id="rId42" Type="http://schemas.openxmlformats.org/officeDocument/2006/relationships/hyperlink" Target="https://podminky.urs.cz/item/CS_URS_2025_02/998011001" TargetMode="External" /><Relationship Id="rId43" Type="http://schemas.openxmlformats.org/officeDocument/2006/relationships/hyperlink" Target="https://podminky.urs.cz/item/CS_URS_2025_02/711111001" TargetMode="External" /><Relationship Id="rId44" Type="http://schemas.openxmlformats.org/officeDocument/2006/relationships/hyperlink" Target="https://podminky.urs.cz/item/CS_URS_2025_02/711141559" TargetMode="External" /><Relationship Id="rId45" Type="http://schemas.openxmlformats.org/officeDocument/2006/relationships/hyperlink" Target="https://podminky.urs.cz/item/CS_URS_2025_02/711142559" TargetMode="External" /><Relationship Id="rId46" Type="http://schemas.openxmlformats.org/officeDocument/2006/relationships/hyperlink" Target="https://podminky.urs.cz/item/CS_URS_2024_01/711161173" TargetMode="External" /><Relationship Id="rId47" Type="http://schemas.openxmlformats.org/officeDocument/2006/relationships/hyperlink" Target="https://podminky.urs.cz/item/CS_URS_2024_01/711161273" TargetMode="External" /><Relationship Id="rId48" Type="http://schemas.openxmlformats.org/officeDocument/2006/relationships/hyperlink" Target="https://podminky.urs.cz/item/CS_URS_2025_02/711199097" TargetMode="External" /><Relationship Id="rId49" Type="http://schemas.openxmlformats.org/officeDocument/2006/relationships/hyperlink" Target="https://podminky.urs.cz/item/CS_URS_2025_02/711745567" TargetMode="External" /><Relationship Id="rId50" Type="http://schemas.openxmlformats.org/officeDocument/2006/relationships/hyperlink" Target="https://podminky.urs.cz/item/CS_URS_2025_02/998711101" TargetMode="External" /><Relationship Id="rId51" Type="http://schemas.openxmlformats.org/officeDocument/2006/relationships/hyperlink" Target="https://podminky.urs.cz/item/CS_URS_2025_02/713121111" TargetMode="External" /><Relationship Id="rId52" Type="http://schemas.openxmlformats.org/officeDocument/2006/relationships/hyperlink" Target="https://podminky.urs.cz/item/CS_URS_2025_02/998713101" TargetMode="External" /><Relationship Id="rId53" Type="http://schemas.openxmlformats.org/officeDocument/2006/relationships/hyperlink" Target="https://podminky.urs.cz/item/CS_URS_2025_02/741371841" TargetMode="External" /><Relationship Id="rId54" Type="http://schemas.openxmlformats.org/officeDocument/2006/relationships/hyperlink" Target="https://podminky.urs.cz/item/CS_URS_2025_02/742210261" TargetMode="External" /><Relationship Id="rId55" Type="http://schemas.openxmlformats.org/officeDocument/2006/relationships/hyperlink" Target="https://podminky.urs.cz/item/CS_URS_2025_02/763131411" TargetMode="External" /><Relationship Id="rId56" Type="http://schemas.openxmlformats.org/officeDocument/2006/relationships/hyperlink" Target="https://podminky.urs.cz/item/CS_URS_2025_02/998763301" TargetMode="External" /><Relationship Id="rId57" Type="http://schemas.openxmlformats.org/officeDocument/2006/relationships/hyperlink" Target="https://podminky.urs.cz/item/CS_URS_2025_02/766660001" TargetMode="External" /><Relationship Id="rId58" Type="http://schemas.openxmlformats.org/officeDocument/2006/relationships/hyperlink" Target="https://podminky.urs.cz/item/CS_URS_2025_02/766660011" TargetMode="External" /><Relationship Id="rId59" Type="http://schemas.openxmlformats.org/officeDocument/2006/relationships/hyperlink" Target="https://podminky.urs.cz/item/CS_URS_2025_02/766660713" TargetMode="External" /><Relationship Id="rId60" Type="http://schemas.openxmlformats.org/officeDocument/2006/relationships/hyperlink" Target="https://podminky.urs.cz/item/CS_URS_2025_02/766660729" TargetMode="External" /><Relationship Id="rId61" Type="http://schemas.openxmlformats.org/officeDocument/2006/relationships/hyperlink" Target="https://podminky.urs.cz/item/CS_URS_2025_02/766660730" TargetMode="External" /><Relationship Id="rId62" Type="http://schemas.openxmlformats.org/officeDocument/2006/relationships/hyperlink" Target="https://podminky.urs.cz/item/CS_URS_2025_02/766661849" TargetMode="External" /><Relationship Id="rId63" Type="http://schemas.openxmlformats.org/officeDocument/2006/relationships/hyperlink" Target="https://podminky.urs.cz/item/CS_URS_2025_02/766664957" TargetMode="External" /><Relationship Id="rId64" Type="http://schemas.openxmlformats.org/officeDocument/2006/relationships/hyperlink" Target="https://podminky.urs.cz/item/CS_URS_2025_02/766664958" TargetMode="External" /><Relationship Id="rId65" Type="http://schemas.openxmlformats.org/officeDocument/2006/relationships/hyperlink" Target="https://podminky.urs.cz/item/CS_URS_2025_02/766691914" TargetMode="External" /><Relationship Id="rId66" Type="http://schemas.openxmlformats.org/officeDocument/2006/relationships/hyperlink" Target="https://podminky.urs.cz/item/CS_URS_2025_02/998766101" TargetMode="External" /><Relationship Id="rId67" Type="http://schemas.openxmlformats.org/officeDocument/2006/relationships/hyperlink" Target="https://podminky.urs.cz/item/CS_URS_2025_02/767114131" TargetMode="External" /><Relationship Id="rId68" Type="http://schemas.openxmlformats.org/officeDocument/2006/relationships/hyperlink" Target="https://podminky.urs.cz/item/CS_URS_2025_02/767114811" TargetMode="External" /><Relationship Id="rId69" Type="http://schemas.openxmlformats.org/officeDocument/2006/relationships/hyperlink" Target="https://podminky.urs.cz/item/CS_URS_2025_02/767161843" TargetMode="External" /><Relationship Id="rId70" Type="http://schemas.openxmlformats.org/officeDocument/2006/relationships/hyperlink" Target="https://podminky.urs.cz/item/CS_URS_2024_01/767220210" TargetMode="External" /><Relationship Id="rId71" Type="http://schemas.openxmlformats.org/officeDocument/2006/relationships/hyperlink" Target="https://podminky.urs.cz/item/CS_URS_2025_02/767627306" TargetMode="External" /><Relationship Id="rId72" Type="http://schemas.openxmlformats.org/officeDocument/2006/relationships/hyperlink" Target="https://podminky.urs.cz/item/CS_URS_2025_02/767627307" TargetMode="External" /><Relationship Id="rId73" Type="http://schemas.openxmlformats.org/officeDocument/2006/relationships/hyperlink" Target="https://podminky.urs.cz/item/CS_URS_2025_02/767640222" TargetMode="External" /><Relationship Id="rId74" Type="http://schemas.openxmlformats.org/officeDocument/2006/relationships/hyperlink" Target="https://podminky.urs.cz/item/CS_URS_2025_02/767641805" TargetMode="External" /><Relationship Id="rId75" Type="http://schemas.openxmlformats.org/officeDocument/2006/relationships/hyperlink" Target="https://podminky.urs.cz/item/CS_URS_2025_02/767649194" TargetMode="External" /><Relationship Id="rId76" Type="http://schemas.openxmlformats.org/officeDocument/2006/relationships/hyperlink" Target="https://podminky.urs.cz/item/CS_URS_2025_02/767691822" TargetMode="External" /><Relationship Id="rId77" Type="http://schemas.openxmlformats.org/officeDocument/2006/relationships/hyperlink" Target="https://podminky.urs.cz/item/CS_URS_2025_02/767896110" TargetMode="External" /><Relationship Id="rId78" Type="http://schemas.openxmlformats.org/officeDocument/2006/relationships/hyperlink" Target="https://podminky.urs.cz/item/CS_URS_2025_02/767991911" TargetMode="External" /><Relationship Id="rId79" Type="http://schemas.openxmlformats.org/officeDocument/2006/relationships/hyperlink" Target="https://podminky.urs.cz/item/CS_URS_2025_02/998767101" TargetMode="External" /><Relationship Id="rId80" Type="http://schemas.openxmlformats.org/officeDocument/2006/relationships/hyperlink" Target="https://podminky.urs.cz/item/CS_URS_2025_02/771111011" TargetMode="External" /><Relationship Id="rId81" Type="http://schemas.openxmlformats.org/officeDocument/2006/relationships/hyperlink" Target="https://podminky.urs.cz/item/CS_URS_2025_02/771121011" TargetMode="External" /><Relationship Id="rId82" Type="http://schemas.openxmlformats.org/officeDocument/2006/relationships/hyperlink" Target="https://podminky.urs.cz/item/CS_URS_2025_02/771151011" TargetMode="External" /><Relationship Id="rId83" Type="http://schemas.openxmlformats.org/officeDocument/2006/relationships/hyperlink" Target="https://podminky.urs.cz/item/CS_URS_2025_02/771573810" TargetMode="External" /><Relationship Id="rId84" Type="http://schemas.openxmlformats.org/officeDocument/2006/relationships/hyperlink" Target="https://podminky.urs.cz/item/CS_URS_2025_02/771574515" TargetMode="External" /><Relationship Id="rId85" Type="http://schemas.openxmlformats.org/officeDocument/2006/relationships/hyperlink" Target="https://podminky.urs.cz/item/CS_URS_2025_02/771591115" TargetMode="External" /><Relationship Id="rId86" Type="http://schemas.openxmlformats.org/officeDocument/2006/relationships/hyperlink" Target="https://podminky.urs.cz/item/CS_URS_2025_02/771592011" TargetMode="External" /><Relationship Id="rId87" Type="http://schemas.openxmlformats.org/officeDocument/2006/relationships/hyperlink" Target="https://podminky.urs.cz/item/CS_URS_2025_02/998771101" TargetMode="External" /><Relationship Id="rId88" Type="http://schemas.openxmlformats.org/officeDocument/2006/relationships/hyperlink" Target="https://podminky.urs.cz/item/CS_URS_2025_02/772521240" TargetMode="External" /><Relationship Id="rId89" Type="http://schemas.openxmlformats.org/officeDocument/2006/relationships/hyperlink" Target="https://podminky.urs.cz/item/CS_URS_2025_02/772522812" TargetMode="External" /><Relationship Id="rId90" Type="http://schemas.openxmlformats.org/officeDocument/2006/relationships/hyperlink" Target="https://podminky.urs.cz/item/CS_URS_2025_02/772523911" TargetMode="External" /><Relationship Id="rId91" Type="http://schemas.openxmlformats.org/officeDocument/2006/relationships/hyperlink" Target="https://podminky.urs.cz/item/CS_URS_2025_02/772991301" TargetMode="External" /><Relationship Id="rId92" Type="http://schemas.openxmlformats.org/officeDocument/2006/relationships/hyperlink" Target="https://podminky.urs.cz/item/CS_URS_2025_02/772991411" TargetMode="External" /><Relationship Id="rId93" Type="http://schemas.openxmlformats.org/officeDocument/2006/relationships/hyperlink" Target="https://podminky.urs.cz/item/CS_URS_2025_02/772991442" TargetMode="External" /><Relationship Id="rId94" Type="http://schemas.openxmlformats.org/officeDocument/2006/relationships/hyperlink" Target="https://podminky.urs.cz/item/CS_URS_2025_02/998772101" TargetMode="External" /><Relationship Id="rId95" Type="http://schemas.openxmlformats.org/officeDocument/2006/relationships/hyperlink" Target="https://podminky.urs.cz/item/CS_URS_2025_02/781121011" TargetMode="External" /><Relationship Id="rId96" Type="http://schemas.openxmlformats.org/officeDocument/2006/relationships/hyperlink" Target="https://podminky.urs.cz/item/CS_URS_2025_02/781472216" TargetMode="External" /><Relationship Id="rId97" Type="http://schemas.openxmlformats.org/officeDocument/2006/relationships/hyperlink" Target="https://podminky.urs.cz/item/CS_URS_2025_02/781473810" TargetMode="External" /><Relationship Id="rId98" Type="http://schemas.openxmlformats.org/officeDocument/2006/relationships/hyperlink" Target="https://podminky.urs.cz/item/CS_URS_2025_02/781491011" TargetMode="External" /><Relationship Id="rId99" Type="http://schemas.openxmlformats.org/officeDocument/2006/relationships/hyperlink" Target="https://podminky.urs.cz/item/CS_URS_2025_02/781492251" TargetMode="External" /><Relationship Id="rId100" Type="http://schemas.openxmlformats.org/officeDocument/2006/relationships/hyperlink" Target="https://podminky.urs.cz/item/CS_URS_2025_02/781495211" TargetMode="External" /><Relationship Id="rId101" Type="http://schemas.openxmlformats.org/officeDocument/2006/relationships/hyperlink" Target="https://podminky.urs.cz/item/CS_URS_2025_02/998781101" TargetMode="External" /><Relationship Id="rId102" Type="http://schemas.openxmlformats.org/officeDocument/2006/relationships/hyperlink" Target="https://podminky.urs.cz/item/CS_URS_2025_02/784171111" TargetMode="External" /><Relationship Id="rId103" Type="http://schemas.openxmlformats.org/officeDocument/2006/relationships/hyperlink" Target="https://podminky.urs.cz/item/CS_URS_2025_02/784191003" TargetMode="External" /><Relationship Id="rId104" Type="http://schemas.openxmlformats.org/officeDocument/2006/relationships/hyperlink" Target="https://podminky.urs.cz/item/CS_URS_2025_02/784191005" TargetMode="External" /><Relationship Id="rId105" Type="http://schemas.openxmlformats.org/officeDocument/2006/relationships/hyperlink" Target="https://podminky.urs.cz/item/CS_URS_2025_02/784191007" TargetMode="External" /><Relationship Id="rId106" Type="http://schemas.openxmlformats.org/officeDocument/2006/relationships/hyperlink" Target="https://podminky.urs.cz/item/CS_URS_2025_02/784191009" TargetMode="External" /><Relationship Id="rId107" Type="http://schemas.openxmlformats.org/officeDocument/2006/relationships/hyperlink" Target="https://podminky.urs.cz/item/CS_URS_2025_02/784211105" TargetMode="External" /><Relationship Id="rId108" Type="http://schemas.openxmlformats.org/officeDocument/2006/relationships/hyperlink" Target="https://podminky.urs.cz/item/CS_URS_2025_02/787600801" TargetMode="External" /><Relationship Id="rId109" Type="http://schemas.openxmlformats.org/officeDocument/2006/relationships/hyperlink" Target="https://podminky.urs.cz/item/CS_URS_2025_02/HZS1292" TargetMode="External" /><Relationship Id="rId110" Type="http://schemas.openxmlformats.org/officeDocument/2006/relationships/hyperlink" Target="https://podminky.urs.cz/item/CS_URS_2025_02/HZS1301" TargetMode="External" /><Relationship Id="rId111" Type="http://schemas.openxmlformats.org/officeDocument/2006/relationships/hyperlink" Target="https://podminky.urs.cz/item/CS_URS_2025_02/HZS1411" TargetMode="External" /><Relationship Id="rId112" Type="http://schemas.openxmlformats.org/officeDocument/2006/relationships/hyperlink" Target="https://podminky.urs.cz/item/CS_URS_2025_02/HZS2131" TargetMode="External" /><Relationship Id="rId113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2/766660717" TargetMode="External" /><Relationship Id="rId2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2/976081111" TargetMode="External" /><Relationship Id="rId2" Type="http://schemas.openxmlformats.org/officeDocument/2006/relationships/hyperlink" Target="https://podminky.urs.cz/item/CS_URS_2025_02/998011001" TargetMode="External" /><Relationship Id="rId3" Type="http://schemas.openxmlformats.org/officeDocument/2006/relationships/hyperlink" Target="https://podminky.urs.cz/item/CS_URS_2025_02/721170974" TargetMode="External" /><Relationship Id="rId4" Type="http://schemas.openxmlformats.org/officeDocument/2006/relationships/hyperlink" Target="https://podminky.urs.cz/item/CS_URS_2025_02/721171803" TargetMode="External" /><Relationship Id="rId5" Type="http://schemas.openxmlformats.org/officeDocument/2006/relationships/hyperlink" Target="https://podminky.urs.cz/item/CS_URS_2025_02/721171808" TargetMode="External" /><Relationship Id="rId6" Type="http://schemas.openxmlformats.org/officeDocument/2006/relationships/hyperlink" Target="https://podminky.urs.cz/item/CS_URS_2025_02/721171915" TargetMode="External" /><Relationship Id="rId7" Type="http://schemas.openxmlformats.org/officeDocument/2006/relationships/hyperlink" Target="https://podminky.urs.cz/item/CS_URS_2025_02/721174025" TargetMode="External" /><Relationship Id="rId8" Type="http://schemas.openxmlformats.org/officeDocument/2006/relationships/hyperlink" Target="https://podminky.urs.cz/item/CS_URS_2025_02/721174042" TargetMode="External" /><Relationship Id="rId9" Type="http://schemas.openxmlformats.org/officeDocument/2006/relationships/hyperlink" Target="https://podminky.urs.cz/item/CS_URS_2025_02/721174043" TargetMode="External" /><Relationship Id="rId10" Type="http://schemas.openxmlformats.org/officeDocument/2006/relationships/hyperlink" Target="https://podminky.urs.cz/item/CS_URS_2025_02/721174044" TargetMode="External" /><Relationship Id="rId11" Type="http://schemas.openxmlformats.org/officeDocument/2006/relationships/hyperlink" Target="https://podminky.urs.cz/item/CS_URS_2025_02/721174045" TargetMode="External" /><Relationship Id="rId12" Type="http://schemas.openxmlformats.org/officeDocument/2006/relationships/hyperlink" Target="https://podminky.urs.cz/item/CS_URS_2025_02/721194105" TargetMode="External" /><Relationship Id="rId13" Type="http://schemas.openxmlformats.org/officeDocument/2006/relationships/hyperlink" Target="https://podminky.urs.cz/item/CS_URS_2025_02/721194107" TargetMode="External" /><Relationship Id="rId14" Type="http://schemas.openxmlformats.org/officeDocument/2006/relationships/hyperlink" Target="https://podminky.urs.cz/item/CS_URS_2025_02/721194109" TargetMode="External" /><Relationship Id="rId15" Type="http://schemas.openxmlformats.org/officeDocument/2006/relationships/hyperlink" Target="https://podminky.urs.cz/item/CS_URS_2025_02/721290111" TargetMode="External" /><Relationship Id="rId16" Type="http://schemas.openxmlformats.org/officeDocument/2006/relationships/hyperlink" Target="https://podminky.urs.cz/item/CS_URS_2025_02/998721101" TargetMode="External" /><Relationship Id="rId17" Type="http://schemas.openxmlformats.org/officeDocument/2006/relationships/hyperlink" Target="https://podminky.urs.cz/item/CS_URS_2025_02/722174002" TargetMode="External" /><Relationship Id="rId18" Type="http://schemas.openxmlformats.org/officeDocument/2006/relationships/hyperlink" Target="https://podminky.urs.cz/item/CS_URS_2025_02/722179191" TargetMode="External" /><Relationship Id="rId19" Type="http://schemas.openxmlformats.org/officeDocument/2006/relationships/hyperlink" Target="https://podminky.urs.cz/item/CS_URS_2025_02/722181211" TargetMode="External" /><Relationship Id="rId20" Type="http://schemas.openxmlformats.org/officeDocument/2006/relationships/hyperlink" Target="https://podminky.urs.cz/item/CS_URS_2025_02/722190401" TargetMode="External" /><Relationship Id="rId21" Type="http://schemas.openxmlformats.org/officeDocument/2006/relationships/hyperlink" Target="https://podminky.urs.cz/item/CS_URS_2025_02/722232171" TargetMode="External" /><Relationship Id="rId22" Type="http://schemas.openxmlformats.org/officeDocument/2006/relationships/hyperlink" Target="https://podminky.urs.cz/item/CS_URS_2025_02/722240101" TargetMode="External" /><Relationship Id="rId23" Type="http://schemas.openxmlformats.org/officeDocument/2006/relationships/hyperlink" Target="https://podminky.urs.cz/item/CS_URS_2025_02/998722101" TargetMode="External" /><Relationship Id="rId24" Type="http://schemas.openxmlformats.org/officeDocument/2006/relationships/hyperlink" Target="https://podminky.urs.cz/item/CS_URS_2025_02/725110814" TargetMode="External" /><Relationship Id="rId25" Type="http://schemas.openxmlformats.org/officeDocument/2006/relationships/hyperlink" Target="https://podminky.urs.cz/item/CS_URS_2025_02/725112002" TargetMode="External" /><Relationship Id="rId26" Type="http://schemas.openxmlformats.org/officeDocument/2006/relationships/hyperlink" Target="https://podminky.urs.cz/item/CS_URS_2025_02/725210821" TargetMode="External" /><Relationship Id="rId27" Type="http://schemas.openxmlformats.org/officeDocument/2006/relationships/hyperlink" Target="https://podminky.urs.cz/item/CS_URS_2025_02/725211601" TargetMode="External" /><Relationship Id="rId28" Type="http://schemas.openxmlformats.org/officeDocument/2006/relationships/hyperlink" Target="https://podminky.urs.cz/item/CS_URS_2025_02/725291650" TargetMode="External" /><Relationship Id="rId29" Type="http://schemas.openxmlformats.org/officeDocument/2006/relationships/hyperlink" Target="https://podminky.urs.cz/item/CS_URS_2025_02/725291652" TargetMode="External" /><Relationship Id="rId30" Type="http://schemas.openxmlformats.org/officeDocument/2006/relationships/hyperlink" Target="https://podminky.urs.cz/item/CS_URS_2025_02/725291653" TargetMode="External" /><Relationship Id="rId31" Type="http://schemas.openxmlformats.org/officeDocument/2006/relationships/hyperlink" Target="https://podminky.urs.cz/item/CS_URS_2025_02/725291654" TargetMode="External" /><Relationship Id="rId32" Type="http://schemas.openxmlformats.org/officeDocument/2006/relationships/hyperlink" Target="https://podminky.urs.cz/item/CS_URS_2025_02/725291664" TargetMode="External" /><Relationship Id="rId33" Type="http://schemas.openxmlformats.org/officeDocument/2006/relationships/hyperlink" Target="https://podminky.urs.cz/item/CS_URS_2025_02/725291666" TargetMode="External" /><Relationship Id="rId34" Type="http://schemas.openxmlformats.org/officeDocument/2006/relationships/hyperlink" Target="https://podminky.urs.cz/item/CS_URS_2025_02/725291667" TargetMode="External" /><Relationship Id="rId35" Type="http://schemas.openxmlformats.org/officeDocument/2006/relationships/hyperlink" Target="https://podminky.urs.cz/item/CS_URS_2025_02/725291668" TargetMode="External" /><Relationship Id="rId36" Type="http://schemas.openxmlformats.org/officeDocument/2006/relationships/hyperlink" Target="https://podminky.urs.cz/item/CS_URS_2025_02/725291669" TargetMode="External" /><Relationship Id="rId37" Type="http://schemas.openxmlformats.org/officeDocument/2006/relationships/hyperlink" Target="https://podminky.urs.cz/item/CS_URS_2025_02/725291673" TargetMode="External" /><Relationship Id="rId38" Type="http://schemas.openxmlformats.org/officeDocument/2006/relationships/hyperlink" Target="https://podminky.urs.cz/item/CS_URS_2025_02/725291674" TargetMode="External" /><Relationship Id="rId39" Type="http://schemas.openxmlformats.org/officeDocument/2006/relationships/hyperlink" Target="https://podminky.urs.cz/item/CS_URS_2025_02/725820802" TargetMode="External" /><Relationship Id="rId40" Type="http://schemas.openxmlformats.org/officeDocument/2006/relationships/hyperlink" Target="https://podminky.urs.cz/item/CS_URS_2025_02/725822613" TargetMode="External" /><Relationship Id="rId41" Type="http://schemas.openxmlformats.org/officeDocument/2006/relationships/hyperlink" Target="https://podminky.urs.cz/item/CS_URS_2025_02/998725101" TargetMode="External" /><Relationship Id="rId42" Type="http://schemas.openxmlformats.org/officeDocument/2006/relationships/drawing" Target="../drawings/drawing6.xml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3_02/011002000" TargetMode="External" /><Relationship Id="rId2" Type="http://schemas.openxmlformats.org/officeDocument/2006/relationships/hyperlink" Target="https://podminky.urs.cz/item/CS_URS_2023_02/013254000" TargetMode="External" /><Relationship Id="rId3" Type="http://schemas.openxmlformats.org/officeDocument/2006/relationships/hyperlink" Target="https://podminky.urs.cz/item/CS_URS_2024_01/013294000" TargetMode="External" /><Relationship Id="rId4" Type="http://schemas.openxmlformats.org/officeDocument/2006/relationships/hyperlink" Target="https://podminky.urs.cz/item/CS_URS_2023_02/030001000" TargetMode="External" /><Relationship Id="rId5" Type="http://schemas.openxmlformats.org/officeDocument/2006/relationships/hyperlink" Target="https://podminky.urs.cz/item/CS_URS_2023_02/031002000" TargetMode="External" /><Relationship Id="rId6" Type="http://schemas.openxmlformats.org/officeDocument/2006/relationships/hyperlink" Target="https://podminky.urs.cz/item/CS_URS_2023_02/034002000" TargetMode="External" /><Relationship Id="rId7" Type="http://schemas.openxmlformats.org/officeDocument/2006/relationships/hyperlink" Target="https://podminky.urs.cz/item/CS_URS_2023_02/034503000" TargetMode="External" /><Relationship Id="rId8" Type="http://schemas.openxmlformats.org/officeDocument/2006/relationships/hyperlink" Target="https://podminky.urs.cz/item/CS_URS_2023_02/043103000" TargetMode="External" /><Relationship Id="rId9" Type="http://schemas.openxmlformats.org/officeDocument/2006/relationships/hyperlink" Target="https://podminky.urs.cz/item/CS_URS_2023_02/070001000" TargetMode="External" /><Relationship Id="rId10" Type="http://schemas.openxmlformats.org/officeDocument/2006/relationships/hyperlink" Target="https://podminky.urs.cz/item/CS_URS_2023_02/091704000" TargetMode="External" /><Relationship Id="rId11" Type="http://schemas.openxmlformats.org/officeDocument/2006/relationships/drawing" Target="../drawings/drawing7.xml" /></Relationships>
</file>

<file path=xl/worksheets/_rels/sheet8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8" t="s">
        <v>0</v>
      </c>
      <c r="AZ1" s="18" t="s">
        <v>1</v>
      </c>
      <c r="BA1" s="18" t="s">
        <v>2</v>
      </c>
      <c r="BB1" s="18" t="s">
        <v>3</v>
      </c>
      <c r="BT1" s="18" t="s">
        <v>4</v>
      </c>
      <c r="BU1" s="18" t="s">
        <v>4</v>
      </c>
      <c r="BV1" s="18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9" t="s">
        <v>6</v>
      </c>
      <c r="BT2" s="19" t="s">
        <v>7</v>
      </c>
    </row>
    <row r="3" s="1" customFormat="1" ht="6.96" customHeight="1">
      <c r="B3" s="20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2"/>
      <c r="BS3" s="19" t="s">
        <v>6</v>
      </c>
      <c r="BT3" s="19" t="s">
        <v>8</v>
      </c>
    </row>
    <row r="4" s="1" customFormat="1" ht="24.96" customHeight="1">
      <c r="B4" s="23"/>
      <c r="C4" s="24"/>
      <c r="D4" s="25" t="s">
        <v>9</v>
      </c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2"/>
      <c r="AS4" s="26" t="s">
        <v>10</v>
      </c>
      <c r="BE4" s="27" t="s">
        <v>11</v>
      </c>
      <c r="BS4" s="19" t="s">
        <v>12</v>
      </c>
    </row>
    <row r="5" s="1" customFormat="1" ht="12" customHeight="1">
      <c r="B5" s="23"/>
      <c r="C5" s="24"/>
      <c r="D5" s="28" t="s">
        <v>13</v>
      </c>
      <c r="E5" s="24"/>
      <c r="F5" s="24"/>
      <c r="G5" s="24"/>
      <c r="H5" s="24"/>
      <c r="I5" s="24"/>
      <c r="J5" s="24"/>
      <c r="K5" s="29" t="s">
        <v>14</v>
      </c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2"/>
      <c r="BE5" s="30" t="s">
        <v>15</v>
      </c>
      <c r="BS5" s="19" t="s">
        <v>6</v>
      </c>
    </row>
    <row r="6" s="1" customFormat="1" ht="36.96" customHeight="1">
      <c r="B6" s="23"/>
      <c r="C6" s="24"/>
      <c r="D6" s="31" t="s">
        <v>16</v>
      </c>
      <c r="E6" s="24"/>
      <c r="F6" s="24"/>
      <c r="G6" s="24"/>
      <c r="H6" s="24"/>
      <c r="I6" s="24"/>
      <c r="J6" s="24"/>
      <c r="K6" s="32" t="s">
        <v>17</v>
      </c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2"/>
      <c r="BE6" s="33"/>
      <c r="BS6" s="19" t="s">
        <v>6</v>
      </c>
    </row>
    <row r="7" s="1" customFormat="1" ht="12" customHeight="1">
      <c r="B7" s="23"/>
      <c r="C7" s="24"/>
      <c r="D7" s="34" t="s">
        <v>18</v>
      </c>
      <c r="E7" s="24"/>
      <c r="F7" s="24"/>
      <c r="G7" s="24"/>
      <c r="H7" s="24"/>
      <c r="I7" s="24"/>
      <c r="J7" s="24"/>
      <c r="K7" s="29" t="s">
        <v>19</v>
      </c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34" t="s">
        <v>20</v>
      </c>
      <c r="AL7" s="24"/>
      <c r="AM7" s="24"/>
      <c r="AN7" s="29" t="s">
        <v>21</v>
      </c>
      <c r="AO7" s="24"/>
      <c r="AP7" s="24"/>
      <c r="AQ7" s="24"/>
      <c r="AR7" s="22"/>
      <c r="BE7" s="33"/>
      <c r="BS7" s="19" t="s">
        <v>6</v>
      </c>
    </row>
    <row r="8" s="1" customFormat="1" ht="12" customHeight="1">
      <c r="B8" s="23"/>
      <c r="C8" s="24"/>
      <c r="D8" s="34" t="s">
        <v>22</v>
      </c>
      <c r="E8" s="24"/>
      <c r="F8" s="24"/>
      <c r="G8" s="24"/>
      <c r="H8" s="24"/>
      <c r="I8" s="24"/>
      <c r="J8" s="24"/>
      <c r="K8" s="29" t="s">
        <v>23</v>
      </c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34" t="s">
        <v>24</v>
      </c>
      <c r="AL8" s="24"/>
      <c r="AM8" s="24"/>
      <c r="AN8" s="35" t="s">
        <v>25</v>
      </c>
      <c r="AO8" s="24"/>
      <c r="AP8" s="24"/>
      <c r="AQ8" s="24"/>
      <c r="AR8" s="22"/>
      <c r="BE8" s="33"/>
      <c r="BS8" s="19" t="s">
        <v>6</v>
      </c>
    </row>
    <row r="9" s="1" customFormat="1" ht="29.28" customHeight="1">
      <c r="B9" s="23"/>
      <c r="C9" s="24"/>
      <c r="D9" s="28" t="s">
        <v>26</v>
      </c>
      <c r="E9" s="24"/>
      <c r="F9" s="24"/>
      <c r="G9" s="24"/>
      <c r="H9" s="24"/>
      <c r="I9" s="24"/>
      <c r="J9" s="24"/>
      <c r="K9" s="36" t="s">
        <v>27</v>
      </c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8" t="s">
        <v>28</v>
      </c>
      <c r="AL9" s="24"/>
      <c r="AM9" s="24"/>
      <c r="AN9" s="36" t="s">
        <v>29</v>
      </c>
      <c r="AO9" s="24"/>
      <c r="AP9" s="24"/>
      <c r="AQ9" s="24"/>
      <c r="AR9" s="22"/>
      <c r="BE9" s="33"/>
      <c r="BS9" s="19" t="s">
        <v>6</v>
      </c>
    </row>
    <row r="10" s="1" customFormat="1" ht="12" customHeight="1">
      <c r="B10" s="23"/>
      <c r="C10" s="24"/>
      <c r="D10" s="34" t="s">
        <v>30</v>
      </c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34" t="s">
        <v>31</v>
      </c>
      <c r="AL10" s="24"/>
      <c r="AM10" s="24"/>
      <c r="AN10" s="29" t="s">
        <v>32</v>
      </c>
      <c r="AO10" s="24"/>
      <c r="AP10" s="24"/>
      <c r="AQ10" s="24"/>
      <c r="AR10" s="22"/>
      <c r="BE10" s="33"/>
      <c r="BS10" s="19" t="s">
        <v>6</v>
      </c>
    </row>
    <row r="11" s="1" customFormat="1" ht="18.48" customHeight="1">
      <c r="B11" s="23"/>
      <c r="C11" s="24"/>
      <c r="D11" s="24"/>
      <c r="E11" s="29" t="s">
        <v>33</v>
      </c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34" t="s">
        <v>34</v>
      </c>
      <c r="AL11" s="24"/>
      <c r="AM11" s="24"/>
      <c r="AN11" s="29" t="s">
        <v>32</v>
      </c>
      <c r="AO11" s="24"/>
      <c r="AP11" s="24"/>
      <c r="AQ11" s="24"/>
      <c r="AR11" s="22"/>
      <c r="BE11" s="33"/>
      <c r="BS11" s="19" t="s">
        <v>6</v>
      </c>
    </row>
    <row r="12" s="1" customFormat="1" ht="6.96" customHeight="1">
      <c r="B12" s="23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2"/>
      <c r="BE12" s="33"/>
      <c r="BS12" s="19" t="s">
        <v>6</v>
      </c>
    </row>
    <row r="13" s="1" customFormat="1" ht="12" customHeight="1">
      <c r="B13" s="23"/>
      <c r="C13" s="24"/>
      <c r="D13" s="34" t="s">
        <v>35</v>
      </c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34" t="s">
        <v>31</v>
      </c>
      <c r="AL13" s="24"/>
      <c r="AM13" s="24"/>
      <c r="AN13" s="37" t="s">
        <v>36</v>
      </c>
      <c r="AO13" s="24"/>
      <c r="AP13" s="24"/>
      <c r="AQ13" s="24"/>
      <c r="AR13" s="22"/>
      <c r="BE13" s="33"/>
      <c r="BS13" s="19" t="s">
        <v>6</v>
      </c>
    </row>
    <row r="14">
      <c r="B14" s="23"/>
      <c r="C14" s="24"/>
      <c r="D14" s="24"/>
      <c r="E14" s="37" t="s">
        <v>36</v>
      </c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4" t="s">
        <v>34</v>
      </c>
      <c r="AL14" s="24"/>
      <c r="AM14" s="24"/>
      <c r="AN14" s="37" t="s">
        <v>36</v>
      </c>
      <c r="AO14" s="24"/>
      <c r="AP14" s="24"/>
      <c r="AQ14" s="24"/>
      <c r="AR14" s="22"/>
      <c r="BE14" s="33"/>
      <c r="BS14" s="19" t="s">
        <v>6</v>
      </c>
    </row>
    <row r="15" s="1" customFormat="1" ht="6.96" customHeight="1">
      <c r="B15" s="23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2"/>
      <c r="BE15" s="33"/>
      <c r="BS15" s="19" t="s">
        <v>4</v>
      </c>
    </row>
    <row r="16" s="1" customFormat="1" ht="12" customHeight="1">
      <c r="B16" s="23"/>
      <c r="C16" s="24"/>
      <c r="D16" s="34" t="s">
        <v>37</v>
      </c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34" t="s">
        <v>31</v>
      </c>
      <c r="AL16" s="24"/>
      <c r="AM16" s="24"/>
      <c r="AN16" s="29" t="s">
        <v>32</v>
      </c>
      <c r="AO16" s="24"/>
      <c r="AP16" s="24"/>
      <c r="AQ16" s="24"/>
      <c r="AR16" s="22"/>
      <c r="BE16" s="33"/>
      <c r="BS16" s="19" t="s">
        <v>4</v>
      </c>
    </row>
    <row r="17" s="1" customFormat="1" ht="18.48" customHeight="1">
      <c r="B17" s="23"/>
      <c r="C17" s="24"/>
      <c r="D17" s="24"/>
      <c r="E17" s="29" t="s">
        <v>33</v>
      </c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34" t="s">
        <v>34</v>
      </c>
      <c r="AL17" s="24"/>
      <c r="AM17" s="24"/>
      <c r="AN17" s="29" t="s">
        <v>32</v>
      </c>
      <c r="AO17" s="24"/>
      <c r="AP17" s="24"/>
      <c r="AQ17" s="24"/>
      <c r="AR17" s="22"/>
      <c r="BE17" s="33"/>
      <c r="BS17" s="19" t="s">
        <v>38</v>
      </c>
    </row>
    <row r="18" s="1" customFormat="1" ht="6.96" customHeight="1">
      <c r="B18" s="23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2"/>
      <c r="BE18" s="33"/>
      <c r="BS18" s="19" t="s">
        <v>6</v>
      </c>
    </row>
    <row r="19" s="1" customFormat="1" ht="12" customHeight="1">
      <c r="B19" s="23"/>
      <c r="C19" s="24"/>
      <c r="D19" s="34" t="s">
        <v>39</v>
      </c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34" t="s">
        <v>31</v>
      </c>
      <c r="AL19" s="24"/>
      <c r="AM19" s="24"/>
      <c r="AN19" s="29" t="s">
        <v>32</v>
      </c>
      <c r="AO19" s="24"/>
      <c r="AP19" s="24"/>
      <c r="AQ19" s="24"/>
      <c r="AR19" s="22"/>
      <c r="BE19" s="33"/>
      <c r="BS19" s="19" t="s">
        <v>6</v>
      </c>
    </row>
    <row r="20" s="1" customFormat="1" ht="18.48" customHeight="1">
      <c r="B20" s="23"/>
      <c r="C20" s="24"/>
      <c r="D20" s="24"/>
      <c r="E20" s="29" t="s">
        <v>33</v>
      </c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34" t="s">
        <v>34</v>
      </c>
      <c r="AL20" s="24"/>
      <c r="AM20" s="24"/>
      <c r="AN20" s="29" t="s">
        <v>32</v>
      </c>
      <c r="AO20" s="24"/>
      <c r="AP20" s="24"/>
      <c r="AQ20" s="24"/>
      <c r="AR20" s="22"/>
      <c r="BE20" s="33"/>
      <c r="BS20" s="19" t="s">
        <v>4</v>
      </c>
    </row>
    <row r="21" s="1" customFormat="1" ht="6.96" customHeight="1">
      <c r="B21" s="23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2"/>
      <c r="BE21" s="33"/>
    </row>
    <row r="22" s="1" customFormat="1" ht="12" customHeight="1">
      <c r="B22" s="23"/>
      <c r="C22" s="24"/>
      <c r="D22" s="34" t="s">
        <v>40</v>
      </c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2"/>
      <c r="BE22" s="33"/>
    </row>
    <row r="23" s="1" customFormat="1" ht="47.25" customHeight="1">
      <c r="B23" s="23"/>
      <c r="C23" s="24"/>
      <c r="D23" s="24"/>
      <c r="E23" s="39" t="s">
        <v>41</v>
      </c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39"/>
      <c r="AO23" s="24"/>
      <c r="AP23" s="24"/>
      <c r="AQ23" s="24"/>
      <c r="AR23" s="22"/>
      <c r="BE23" s="33"/>
    </row>
    <row r="24" s="1" customFormat="1" ht="6.96" customHeight="1">
      <c r="B24" s="23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2"/>
      <c r="BE24" s="33"/>
    </row>
    <row r="25" s="1" customFormat="1" ht="6.96" customHeight="1">
      <c r="B25" s="23"/>
      <c r="C25" s="24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24"/>
      <c r="AQ25" s="24"/>
      <c r="AR25" s="22"/>
      <c r="BE25" s="33"/>
    </row>
    <row r="26" s="2" customFormat="1" ht="25.92" customHeight="1">
      <c r="A26" s="41"/>
      <c r="B26" s="42"/>
      <c r="C26" s="43"/>
      <c r="D26" s="44" t="s">
        <v>42</v>
      </c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5"/>
      <c r="AK26" s="46">
        <f>ROUND(AG54,2)</f>
        <v>0</v>
      </c>
      <c r="AL26" s="45"/>
      <c r="AM26" s="45"/>
      <c r="AN26" s="45"/>
      <c r="AO26" s="45"/>
      <c r="AP26" s="43"/>
      <c r="AQ26" s="43"/>
      <c r="AR26" s="47"/>
      <c r="BE26" s="33"/>
    </row>
    <row r="27" s="2" customFormat="1" ht="6.96" customHeight="1">
      <c r="A27" s="41"/>
      <c r="B27" s="42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43"/>
      <c r="AM27" s="43"/>
      <c r="AN27" s="43"/>
      <c r="AO27" s="43"/>
      <c r="AP27" s="43"/>
      <c r="AQ27" s="43"/>
      <c r="AR27" s="47"/>
      <c r="BE27" s="33"/>
    </row>
    <row r="28" s="2" customFormat="1">
      <c r="A28" s="41"/>
      <c r="B28" s="42"/>
      <c r="C28" s="43"/>
      <c r="D28" s="43"/>
      <c r="E28" s="43"/>
      <c r="F28" s="43"/>
      <c r="G28" s="43"/>
      <c r="H28" s="43"/>
      <c r="I28" s="43"/>
      <c r="J28" s="43"/>
      <c r="K28" s="43"/>
      <c r="L28" s="48" t="s">
        <v>43</v>
      </c>
      <c r="M28" s="48"/>
      <c r="N28" s="48"/>
      <c r="O28" s="48"/>
      <c r="P28" s="48"/>
      <c r="Q28" s="43"/>
      <c r="R28" s="43"/>
      <c r="S28" s="43"/>
      <c r="T28" s="43"/>
      <c r="U28" s="43"/>
      <c r="V28" s="43"/>
      <c r="W28" s="48" t="s">
        <v>44</v>
      </c>
      <c r="X28" s="48"/>
      <c r="Y28" s="48"/>
      <c r="Z28" s="48"/>
      <c r="AA28" s="48"/>
      <c r="AB28" s="48"/>
      <c r="AC28" s="48"/>
      <c r="AD28" s="48"/>
      <c r="AE28" s="48"/>
      <c r="AF28" s="43"/>
      <c r="AG28" s="43"/>
      <c r="AH28" s="43"/>
      <c r="AI28" s="43"/>
      <c r="AJ28" s="43"/>
      <c r="AK28" s="48" t="s">
        <v>45</v>
      </c>
      <c r="AL28" s="48"/>
      <c r="AM28" s="48"/>
      <c r="AN28" s="48"/>
      <c r="AO28" s="48"/>
      <c r="AP28" s="43"/>
      <c r="AQ28" s="43"/>
      <c r="AR28" s="47"/>
      <c r="BE28" s="33"/>
    </row>
    <row r="29" s="3" customFormat="1" ht="14.4" customHeight="1">
      <c r="A29" s="3"/>
      <c r="B29" s="49"/>
      <c r="C29" s="50"/>
      <c r="D29" s="34" t="s">
        <v>46</v>
      </c>
      <c r="E29" s="50"/>
      <c r="F29" s="34" t="s">
        <v>47</v>
      </c>
      <c r="G29" s="50"/>
      <c r="H29" s="50"/>
      <c r="I29" s="50"/>
      <c r="J29" s="50"/>
      <c r="K29" s="50"/>
      <c r="L29" s="51">
        <v>0.20999999999999999</v>
      </c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2">
        <f>ROUND(AZ54, 2)</f>
        <v>0</v>
      </c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  <c r="AJ29" s="50"/>
      <c r="AK29" s="52">
        <f>ROUND(AV54, 2)</f>
        <v>0</v>
      </c>
      <c r="AL29" s="50"/>
      <c r="AM29" s="50"/>
      <c r="AN29" s="50"/>
      <c r="AO29" s="50"/>
      <c r="AP29" s="50"/>
      <c r="AQ29" s="50"/>
      <c r="AR29" s="53"/>
      <c r="BE29" s="54"/>
    </row>
    <row r="30" s="3" customFormat="1" ht="14.4" customHeight="1">
      <c r="A30" s="3"/>
      <c r="B30" s="49"/>
      <c r="C30" s="50"/>
      <c r="D30" s="50"/>
      <c r="E30" s="50"/>
      <c r="F30" s="34" t="s">
        <v>48</v>
      </c>
      <c r="G30" s="50"/>
      <c r="H30" s="50"/>
      <c r="I30" s="50"/>
      <c r="J30" s="50"/>
      <c r="K30" s="50"/>
      <c r="L30" s="51">
        <v>0.12</v>
      </c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2">
        <f>ROUND(BA54, 2)</f>
        <v>0</v>
      </c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2">
        <f>ROUND(AW54, 2)</f>
        <v>0</v>
      </c>
      <c r="AL30" s="50"/>
      <c r="AM30" s="50"/>
      <c r="AN30" s="50"/>
      <c r="AO30" s="50"/>
      <c r="AP30" s="50"/>
      <c r="AQ30" s="50"/>
      <c r="AR30" s="53"/>
      <c r="BE30" s="54"/>
    </row>
    <row r="31" hidden="1" s="3" customFormat="1" ht="14.4" customHeight="1">
      <c r="A31" s="3"/>
      <c r="B31" s="49"/>
      <c r="C31" s="50"/>
      <c r="D31" s="50"/>
      <c r="E31" s="50"/>
      <c r="F31" s="34" t="s">
        <v>49</v>
      </c>
      <c r="G31" s="50"/>
      <c r="H31" s="50"/>
      <c r="I31" s="50"/>
      <c r="J31" s="50"/>
      <c r="K31" s="50"/>
      <c r="L31" s="51">
        <v>0.20999999999999999</v>
      </c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2">
        <f>ROUND(BB54, 2)</f>
        <v>0</v>
      </c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  <c r="AJ31" s="50"/>
      <c r="AK31" s="52">
        <v>0</v>
      </c>
      <c r="AL31" s="50"/>
      <c r="AM31" s="50"/>
      <c r="AN31" s="50"/>
      <c r="AO31" s="50"/>
      <c r="AP31" s="50"/>
      <c r="AQ31" s="50"/>
      <c r="AR31" s="53"/>
      <c r="BE31" s="54"/>
    </row>
    <row r="32" hidden="1" s="3" customFormat="1" ht="14.4" customHeight="1">
      <c r="A32" s="3"/>
      <c r="B32" s="49"/>
      <c r="C32" s="50"/>
      <c r="D32" s="50"/>
      <c r="E32" s="50"/>
      <c r="F32" s="34" t="s">
        <v>50</v>
      </c>
      <c r="G32" s="50"/>
      <c r="H32" s="50"/>
      <c r="I32" s="50"/>
      <c r="J32" s="50"/>
      <c r="K32" s="50"/>
      <c r="L32" s="51">
        <v>0.12</v>
      </c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2">
        <f>ROUND(BC54, 2)</f>
        <v>0</v>
      </c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  <c r="AJ32" s="50"/>
      <c r="AK32" s="52">
        <v>0</v>
      </c>
      <c r="AL32" s="50"/>
      <c r="AM32" s="50"/>
      <c r="AN32" s="50"/>
      <c r="AO32" s="50"/>
      <c r="AP32" s="50"/>
      <c r="AQ32" s="50"/>
      <c r="AR32" s="53"/>
      <c r="BE32" s="54"/>
    </row>
    <row r="33" hidden="1" s="3" customFormat="1" ht="14.4" customHeight="1">
      <c r="A33" s="3"/>
      <c r="B33" s="49"/>
      <c r="C33" s="50"/>
      <c r="D33" s="50"/>
      <c r="E33" s="50"/>
      <c r="F33" s="34" t="s">
        <v>51</v>
      </c>
      <c r="G33" s="50"/>
      <c r="H33" s="50"/>
      <c r="I33" s="50"/>
      <c r="J33" s="50"/>
      <c r="K33" s="50"/>
      <c r="L33" s="51">
        <v>0</v>
      </c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2">
        <f>ROUND(BD54, 2)</f>
        <v>0</v>
      </c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  <c r="AJ33" s="50"/>
      <c r="AK33" s="52">
        <v>0</v>
      </c>
      <c r="AL33" s="50"/>
      <c r="AM33" s="50"/>
      <c r="AN33" s="50"/>
      <c r="AO33" s="50"/>
      <c r="AP33" s="50"/>
      <c r="AQ33" s="50"/>
      <c r="AR33" s="53"/>
      <c r="BE33" s="3"/>
    </row>
    <row r="34" s="2" customFormat="1" ht="6.96" customHeight="1">
      <c r="A34" s="41"/>
      <c r="B34" s="42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/>
      <c r="AM34" s="43"/>
      <c r="AN34" s="43"/>
      <c r="AO34" s="43"/>
      <c r="AP34" s="43"/>
      <c r="AQ34" s="43"/>
      <c r="AR34" s="47"/>
      <c r="BE34" s="41"/>
    </row>
    <row r="35" s="2" customFormat="1" ht="25.92" customHeight="1">
      <c r="A35" s="41"/>
      <c r="B35" s="42"/>
      <c r="C35" s="55"/>
      <c r="D35" s="56" t="s">
        <v>52</v>
      </c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7"/>
      <c r="T35" s="58" t="s">
        <v>53</v>
      </c>
      <c r="U35" s="57"/>
      <c r="V35" s="57"/>
      <c r="W35" s="57"/>
      <c r="X35" s="59" t="s">
        <v>54</v>
      </c>
      <c r="Y35" s="57"/>
      <c r="Z35" s="57"/>
      <c r="AA35" s="57"/>
      <c r="AB35" s="57"/>
      <c r="AC35" s="57"/>
      <c r="AD35" s="57"/>
      <c r="AE35" s="57"/>
      <c r="AF35" s="57"/>
      <c r="AG35" s="57"/>
      <c r="AH35" s="57"/>
      <c r="AI35" s="57"/>
      <c r="AJ35" s="57"/>
      <c r="AK35" s="60">
        <f>SUM(AK26:AK33)</f>
        <v>0</v>
      </c>
      <c r="AL35" s="57"/>
      <c r="AM35" s="57"/>
      <c r="AN35" s="57"/>
      <c r="AO35" s="61"/>
      <c r="AP35" s="55"/>
      <c r="AQ35" s="55"/>
      <c r="AR35" s="47"/>
      <c r="BE35" s="41"/>
    </row>
    <row r="36" s="2" customFormat="1" ht="6.96" customHeight="1">
      <c r="A36" s="41"/>
      <c r="B36" s="42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43"/>
      <c r="AN36" s="43"/>
      <c r="AO36" s="43"/>
      <c r="AP36" s="43"/>
      <c r="AQ36" s="43"/>
      <c r="AR36" s="47"/>
      <c r="BE36" s="41"/>
    </row>
    <row r="37" s="2" customFormat="1" ht="6.96" customHeight="1">
      <c r="A37" s="41"/>
      <c r="B37" s="62"/>
      <c r="C37" s="63"/>
      <c r="D37" s="63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3"/>
      <c r="AA37" s="63"/>
      <c r="AB37" s="63"/>
      <c r="AC37" s="63"/>
      <c r="AD37" s="63"/>
      <c r="AE37" s="63"/>
      <c r="AF37" s="63"/>
      <c r="AG37" s="63"/>
      <c r="AH37" s="63"/>
      <c r="AI37" s="63"/>
      <c r="AJ37" s="63"/>
      <c r="AK37" s="63"/>
      <c r="AL37" s="63"/>
      <c r="AM37" s="63"/>
      <c r="AN37" s="63"/>
      <c r="AO37" s="63"/>
      <c r="AP37" s="63"/>
      <c r="AQ37" s="63"/>
      <c r="AR37" s="47"/>
      <c r="BE37" s="41"/>
    </row>
    <row r="41" s="2" customFormat="1" ht="6.96" customHeight="1">
      <c r="A41" s="41"/>
      <c r="B41" s="64"/>
      <c r="C41" s="65"/>
      <c r="D41" s="65"/>
      <c r="E41" s="65"/>
      <c r="F41" s="65"/>
      <c r="G41" s="65"/>
      <c r="H41" s="65"/>
      <c r="I41" s="65"/>
      <c r="J41" s="65"/>
      <c r="K41" s="65"/>
      <c r="L41" s="65"/>
      <c r="M41" s="65"/>
      <c r="N41" s="65"/>
      <c r="O41" s="65"/>
      <c r="P41" s="65"/>
      <c r="Q41" s="65"/>
      <c r="R41" s="65"/>
      <c r="S41" s="65"/>
      <c r="T41" s="65"/>
      <c r="U41" s="65"/>
      <c r="V41" s="65"/>
      <c r="W41" s="65"/>
      <c r="X41" s="65"/>
      <c r="Y41" s="65"/>
      <c r="Z41" s="65"/>
      <c r="AA41" s="65"/>
      <c r="AB41" s="65"/>
      <c r="AC41" s="65"/>
      <c r="AD41" s="65"/>
      <c r="AE41" s="65"/>
      <c r="AF41" s="65"/>
      <c r="AG41" s="65"/>
      <c r="AH41" s="65"/>
      <c r="AI41" s="65"/>
      <c r="AJ41" s="65"/>
      <c r="AK41" s="65"/>
      <c r="AL41" s="65"/>
      <c r="AM41" s="65"/>
      <c r="AN41" s="65"/>
      <c r="AO41" s="65"/>
      <c r="AP41" s="65"/>
      <c r="AQ41" s="65"/>
      <c r="AR41" s="47"/>
      <c r="BE41" s="41"/>
    </row>
    <row r="42" s="2" customFormat="1" ht="24.96" customHeight="1">
      <c r="A42" s="41"/>
      <c r="B42" s="42"/>
      <c r="C42" s="25" t="s">
        <v>55</v>
      </c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3"/>
      <c r="AH42" s="43"/>
      <c r="AI42" s="43"/>
      <c r="AJ42" s="43"/>
      <c r="AK42" s="43"/>
      <c r="AL42" s="43"/>
      <c r="AM42" s="43"/>
      <c r="AN42" s="43"/>
      <c r="AO42" s="43"/>
      <c r="AP42" s="43"/>
      <c r="AQ42" s="43"/>
      <c r="AR42" s="47"/>
      <c r="BE42" s="41"/>
    </row>
    <row r="43" s="2" customFormat="1" ht="6.96" customHeight="1">
      <c r="A43" s="41"/>
      <c r="B43" s="42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3"/>
      <c r="AJ43" s="43"/>
      <c r="AK43" s="43"/>
      <c r="AL43" s="43"/>
      <c r="AM43" s="43"/>
      <c r="AN43" s="43"/>
      <c r="AO43" s="43"/>
      <c r="AP43" s="43"/>
      <c r="AQ43" s="43"/>
      <c r="AR43" s="47"/>
      <c r="BE43" s="41"/>
    </row>
    <row r="44" s="4" customFormat="1" ht="12" customHeight="1">
      <c r="A44" s="4"/>
      <c r="B44" s="66"/>
      <c r="C44" s="34" t="s">
        <v>13</v>
      </c>
      <c r="D44" s="67"/>
      <c r="E44" s="67"/>
      <c r="F44" s="67"/>
      <c r="G44" s="67"/>
      <c r="H44" s="67"/>
      <c r="I44" s="67"/>
      <c r="J44" s="67"/>
      <c r="K44" s="67"/>
      <c r="L44" s="67" t="str">
        <f>K5</f>
        <v>2023/029</v>
      </c>
      <c r="M44" s="67"/>
      <c r="N44" s="67"/>
      <c r="O44" s="67"/>
      <c r="P44" s="67"/>
      <c r="Q44" s="67"/>
      <c r="R44" s="67"/>
      <c r="S44" s="67"/>
      <c r="T44" s="67"/>
      <c r="U44" s="67"/>
      <c r="V44" s="67"/>
      <c r="W44" s="67"/>
      <c r="X44" s="67"/>
      <c r="Y44" s="67"/>
      <c r="Z44" s="67"/>
      <c r="AA44" s="67"/>
      <c r="AB44" s="67"/>
      <c r="AC44" s="67"/>
      <c r="AD44" s="67"/>
      <c r="AE44" s="67"/>
      <c r="AF44" s="67"/>
      <c r="AG44" s="67"/>
      <c r="AH44" s="67"/>
      <c r="AI44" s="67"/>
      <c r="AJ44" s="67"/>
      <c r="AK44" s="67"/>
      <c r="AL44" s="67"/>
      <c r="AM44" s="67"/>
      <c r="AN44" s="67"/>
      <c r="AO44" s="67"/>
      <c r="AP44" s="67"/>
      <c r="AQ44" s="67"/>
      <c r="AR44" s="68"/>
      <c r="BE44" s="4"/>
    </row>
    <row r="45" s="5" customFormat="1" ht="36.96" customHeight="1">
      <c r="A45" s="5"/>
      <c r="B45" s="69"/>
      <c r="C45" s="70" t="s">
        <v>16</v>
      </c>
      <c r="D45" s="71"/>
      <c r="E45" s="71"/>
      <c r="F45" s="71"/>
      <c r="G45" s="71"/>
      <c r="H45" s="71"/>
      <c r="I45" s="71"/>
      <c r="J45" s="71"/>
      <c r="K45" s="71"/>
      <c r="L45" s="72" t="str">
        <f>K6</f>
        <v>BB úpravy MěÚ Hrádek</v>
      </c>
      <c r="M45" s="71"/>
      <c r="N45" s="71"/>
      <c r="O45" s="71"/>
      <c r="P45" s="71"/>
      <c r="Q45" s="71"/>
      <c r="R45" s="71"/>
      <c r="S45" s="71"/>
      <c r="T45" s="71"/>
      <c r="U45" s="71"/>
      <c r="V45" s="71"/>
      <c r="W45" s="71"/>
      <c r="X45" s="71"/>
      <c r="Y45" s="71"/>
      <c r="Z45" s="71"/>
      <c r="AA45" s="71"/>
      <c r="AB45" s="71"/>
      <c r="AC45" s="71"/>
      <c r="AD45" s="71"/>
      <c r="AE45" s="71"/>
      <c r="AF45" s="71"/>
      <c r="AG45" s="71"/>
      <c r="AH45" s="71"/>
      <c r="AI45" s="71"/>
      <c r="AJ45" s="71"/>
      <c r="AK45" s="71"/>
      <c r="AL45" s="71"/>
      <c r="AM45" s="71"/>
      <c r="AN45" s="71"/>
      <c r="AO45" s="71"/>
      <c r="AP45" s="71"/>
      <c r="AQ45" s="71"/>
      <c r="AR45" s="73"/>
      <c r="BE45" s="5"/>
    </row>
    <row r="46" s="2" customFormat="1" ht="6.96" customHeight="1">
      <c r="A46" s="41"/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43"/>
      <c r="AF46" s="43"/>
      <c r="AG46" s="43"/>
      <c r="AH46" s="43"/>
      <c r="AI46" s="43"/>
      <c r="AJ46" s="43"/>
      <c r="AK46" s="43"/>
      <c r="AL46" s="43"/>
      <c r="AM46" s="43"/>
      <c r="AN46" s="43"/>
      <c r="AO46" s="43"/>
      <c r="AP46" s="43"/>
      <c r="AQ46" s="43"/>
      <c r="AR46" s="47"/>
      <c r="BE46" s="41"/>
    </row>
    <row r="47" s="2" customFormat="1" ht="12" customHeight="1">
      <c r="A47" s="41"/>
      <c r="B47" s="42"/>
      <c r="C47" s="34" t="s">
        <v>22</v>
      </c>
      <c r="D47" s="43"/>
      <c r="E47" s="43"/>
      <c r="F47" s="43"/>
      <c r="G47" s="43"/>
      <c r="H47" s="43"/>
      <c r="I47" s="43"/>
      <c r="J47" s="43"/>
      <c r="K47" s="43"/>
      <c r="L47" s="74" t="str">
        <f>IF(K8="","",K8)</f>
        <v>Hrádek u Rokycan</v>
      </c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  <c r="AG47" s="43"/>
      <c r="AH47" s="43"/>
      <c r="AI47" s="34" t="s">
        <v>24</v>
      </c>
      <c r="AJ47" s="43"/>
      <c r="AK47" s="43"/>
      <c r="AL47" s="43"/>
      <c r="AM47" s="75" t="str">
        <f>IF(AN8= "","",AN8)</f>
        <v>9. 5. 2024</v>
      </c>
      <c r="AN47" s="75"/>
      <c r="AO47" s="43"/>
      <c r="AP47" s="43"/>
      <c r="AQ47" s="43"/>
      <c r="AR47" s="47"/>
      <c r="BE47" s="41"/>
    </row>
    <row r="48" s="2" customFormat="1" ht="6.96" customHeight="1">
      <c r="A48" s="41"/>
      <c r="B48" s="42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43"/>
      <c r="AF48" s="43"/>
      <c r="AG48" s="43"/>
      <c r="AH48" s="43"/>
      <c r="AI48" s="43"/>
      <c r="AJ48" s="43"/>
      <c r="AK48" s="43"/>
      <c r="AL48" s="43"/>
      <c r="AM48" s="43"/>
      <c r="AN48" s="43"/>
      <c r="AO48" s="43"/>
      <c r="AP48" s="43"/>
      <c r="AQ48" s="43"/>
      <c r="AR48" s="47"/>
      <c r="BE48" s="41"/>
    </row>
    <row r="49" s="2" customFormat="1" ht="15.15" customHeight="1">
      <c r="A49" s="41"/>
      <c r="B49" s="42"/>
      <c r="C49" s="34" t="s">
        <v>30</v>
      </c>
      <c r="D49" s="43"/>
      <c r="E49" s="43"/>
      <c r="F49" s="43"/>
      <c r="G49" s="43"/>
      <c r="H49" s="43"/>
      <c r="I49" s="43"/>
      <c r="J49" s="43"/>
      <c r="K49" s="43"/>
      <c r="L49" s="67" t="str">
        <f>IF(E11= "","",E11)</f>
        <v xml:space="preserve"> </v>
      </c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  <c r="AH49" s="43"/>
      <c r="AI49" s="34" t="s">
        <v>37</v>
      </c>
      <c r="AJ49" s="43"/>
      <c r="AK49" s="43"/>
      <c r="AL49" s="43"/>
      <c r="AM49" s="76" t="str">
        <f>IF(E17="","",E17)</f>
        <v xml:space="preserve"> </v>
      </c>
      <c r="AN49" s="67"/>
      <c r="AO49" s="67"/>
      <c r="AP49" s="67"/>
      <c r="AQ49" s="43"/>
      <c r="AR49" s="47"/>
      <c r="AS49" s="77" t="s">
        <v>56</v>
      </c>
      <c r="AT49" s="78"/>
      <c r="AU49" s="79"/>
      <c r="AV49" s="79"/>
      <c r="AW49" s="79"/>
      <c r="AX49" s="79"/>
      <c r="AY49" s="79"/>
      <c r="AZ49" s="79"/>
      <c r="BA49" s="79"/>
      <c r="BB49" s="79"/>
      <c r="BC49" s="79"/>
      <c r="BD49" s="80"/>
      <c r="BE49" s="41"/>
    </row>
    <row r="50" s="2" customFormat="1" ht="15.15" customHeight="1">
      <c r="A50" s="41"/>
      <c r="B50" s="42"/>
      <c r="C50" s="34" t="s">
        <v>35</v>
      </c>
      <c r="D50" s="43"/>
      <c r="E50" s="43"/>
      <c r="F50" s="43"/>
      <c r="G50" s="43"/>
      <c r="H50" s="43"/>
      <c r="I50" s="43"/>
      <c r="J50" s="43"/>
      <c r="K50" s="43"/>
      <c r="L50" s="67" t="str">
        <f>IF(E14= "Vyplň údaj","",E14)</f>
        <v/>
      </c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  <c r="AG50" s="43"/>
      <c r="AH50" s="43"/>
      <c r="AI50" s="34" t="s">
        <v>39</v>
      </c>
      <c r="AJ50" s="43"/>
      <c r="AK50" s="43"/>
      <c r="AL50" s="43"/>
      <c r="AM50" s="76" t="str">
        <f>IF(E20="","",E20)</f>
        <v xml:space="preserve"> </v>
      </c>
      <c r="AN50" s="67"/>
      <c r="AO50" s="67"/>
      <c r="AP50" s="67"/>
      <c r="AQ50" s="43"/>
      <c r="AR50" s="47"/>
      <c r="AS50" s="81"/>
      <c r="AT50" s="82"/>
      <c r="AU50" s="83"/>
      <c r="AV50" s="83"/>
      <c r="AW50" s="83"/>
      <c r="AX50" s="83"/>
      <c r="AY50" s="83"/>
      <c r="AZ50" s="83"/>
      <c r="BA50" s="83"/>
      <c r="BB50" s="83"/>
      <c r="BC50" s="83"/>
      <c r="BD50" s="84"/>
      <c r="BE50" s="41"/>
    </row>
    <row r="51" s="2" customFormat="1" ht="10.8" customHeight="1">
      <c r="A51" s="41"/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43"/>
      <c r="AF51" s="43"/>
      <c r="AG51" s="43"/>
      <c r="AH51" s="43"/>
      <c r="AI51" s="43"/>
      <c r="AJ51" s="43"/>
      <c r="AK51" s="43"/>
      <c r="AL51" s="43"/>
      <c r="AM51" s="43"/>
      <c r="AN51" s="43"/>
      <c r="AO51" s="43"/>
      <c r="AP51" s="43"/>
      <c r="AQ51" s="43"/>
      <c r="AR51" s="47"/>
      <c r="AS51" s="85"/>
      <c r="AT51" s="86"/>
      <c r="AU51" s="87"/>
      <c r="AV51" s="87"/>
      <c r="AW51" s="87"/>
      <c r="AX51" s="87"/>
      <c r="AY51" s="87"/>
      <c r="AZ51" s="87"/>
      <c r="BA51" s="87"/>
      <c r="BB51" s="87"/>
      <c r="BC51" s="87"/>
      <c r="BD51" s="88"/>
      <c r="BE51" s="41"/>
    </row>
    <row r="52" s="2" customFormat="1" ht="29.28" customHeight="1">
      <c r="A52" s="41"/>
      <c r="B52" s="42"/>
      <c r="C52" s="89" t="s">
        <v>57</v>
      </c>
      <c r="D52" s="90"/>
      <c r="E52" s="90"/>
      <c r="F52" s="90"/>
      <c r="G52" s="90"/>
      <c r="H52" s="91"/>
      <c r="I52" s="92" t="s">
        <v>58</v>
      </c>
      <c r="J52" s="90"/>
      <c r="K52" s="90"/>
      <c r="L52" s="90"/>
      <c r="M52" s="90"/>
      <c r="N52" s="90"/>
      <c r="O52" s="90"/>
      <c r="P52" s="90"/>
      <c r="Q52" s="90"/>
      <c r="R52" s="90"/>
      <c r="S52" s="90"/>
      <c r="T52" s="90"/>
      <c r="U52" s="90"/>
      <c r="V52" s="90"/>
      <c r="W52" s="90"/>
      <c r="X52" s="90"/>
      <c r="Y52" s="90"/>
      <c r="Z52" s="90"/>
      <c r="AA52" s="90"/>
      <c r="AB52" s="90"/>
      <c r="AC52" s="90"/>
      <c r="AD52" s="90"/>
      <c r="AE52" s="90"/>
      <c r="AF52" s="90"/>
      <c r="AG52" s="93" t="s">
        <v>59</v>
      </c>
      <c r="AH52" s="90"/>
      <c r="AI52" s="90"/>
      <c r="AJ52" s="90"/>
      <c r="AK52" s="90"/>
      <c r="AL52" s="90"/>
      <c r="AM52" s="90"/>
      <c r="AN52" s="92" t="s">
        <v>60</v>
      </c>
      <c r="AO52" s="90"/>
      <c r="AP52" s="90"/>
      <c r="AQ52" s="94" t="s">
        <v>61</v>
      </c>
      <c r="AR52" s="47"/>
      <c r="AS52" s="95" t="s">
        <v>62</v>
      </c>
      <c r="AT52" s="96" t="s">
        <v>63</v>
      </c>
      <c r="AU52" s="96" t="s">
        <v>64</v>
      </c>
      <c r="AV52" s="96" t="s">
        <v>65</v>
      </c>
      <c r="AW52" s="96" t="s">
        <v>66</v>
      </c>
      <c r="AX52" s="96" t="s">
        <v>67</v>
      </c>
      <c r="AY52" s="96" t="s">
        <v>68</v>
      </c>
      <c r="AZ52" s="96" t="s">
        <v>69</v>
      </c>
      <c r="BA52" s="96" t="s">
        <v>70</v>
      </c>
      <c r="BB52" s="96" t="s">
        <v>71</v>
      </c>
      <c r="BC52" s="96" t="s">
        <v>72</v>
      </c>
      <c r="BD52" s="97" t="s">
        <v>73</v>
      </c>
      <c r="BE52" s="41"/>
    </row>
    <row r="53" s="2" customFormat="1" ht="10.8" customHeight="1">
      <c r="A53" s="41"/>
      <c r="B53" s="42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3"/>
      <c r="AF53" s="43"/>
      <c r="AG53" s="43"/>
      <c r="AH53" s="43"/>
      <c r="AI53" s="43"/>
      <c r="AJ53" s="43"/>
      <c r="AK53" s="43"/>
      <c r="AL53" s="43"/>
      <c r="AM53" s="43"/>
      <c r="AN53" s="43"/>
      <c r="AO53" s="43"/>
      <c r="AP53" s="43"/>
      <c r="AQ53" s="43"/>
      <c r="AR53" s="47"/>
      <c r="AS53" s="98"/>
      <c r="AT53" s="99"/>
      <c r="AU53" s="99"/>
      <c r="AV53" s="99"/>
      <c r="AW53" s="99"/>
      <c r="AX53" s="99"/>
      <c r="AY53" s="99"/>
      <c r="AZ53" s="99"/>
      <c r="BA53" s="99"/>
      <c r="BB53" s="99"/>
      <c r="BC53" s="99"/>
      <c r="BD53" s="100"/>
      <c r="BE53" s="41"/>
    </row>
    <row r="54" s="6" customFormat="1" ht="32.4" customHeight="1">
      <c r="A54" s="6"/>
      <c r="B54" s="101"/>
      <c r="C54" s="102" t="s">
        <v>74</v>
      </c>
      <c r="D54" s="103"/>
      <c r="E54" s="103"/>
      <c r="F54" s="103"/>
      <c r="G54" s="103"/>
      <c r="H54" s="103"/>
      <c r="I54" s="103"/>
      <c r="J54" s="103"/>
      <c r="K54" s="103"/>
      <c r="L54" s="103"/>
      <c r="M54" s="103"/>
      <c r="N54" s="103"/>
      <c r="O54" s="103"/>
      <c r="P54" s="103"/>
      <c r="Q54" s="103"/>
      <c r="R54" s="103"/>
      <c r="S54" s="103"/>
      <c r="T54" s="103"/>
      <c r="U54" s="103"/>
      <c r="V54" s="103"/>
      <c r="W54" s="103"/>
      <c r="X54" s="103"/>
      <c r="Y54" s="103"/>
      <c r="Z54" s="103"/>
      <c r="AA54" s="103"/>
      <c r="AB54" s="103"/>
      <c r="AC54" s="103"/>
      <c r="AD54" s="103"/>
      <c r="AE54" s="103"/>
      <c r="AF54" s="103"/>
      <c r="AG54" s="104">
        <f>ROUND(SUM(AG55:AG60),2)</f>
        <v>0</v>
      </c>
      <c r="AH54" s="104"/>
      <c r="AI54" s="104"/>
      <c r="AJ54" s="104"/>
      <c r="AK54" s="104"/>
      <c r="AL54" s="104"/>
      <c r="AM54" s="104"/>
      <c r="AN54" s="105">
        <f>SUM(AG54,AT54)</f>
        <v>0</v>
      </c>
      <c r="AO54" s="105"/>
      <c r="AP54" s="105"/>
      <c r="AQ54" s="106" t="s">
        <v>32</v>
      </c>
      <c r="AR54" s="107"/>
      <c r="AS54" s="108">
        <f>ROUND(SUM(AS55:AS60),2)</f>
        <v>0</v>
      </c>
      <c r="AT54" s="109">
        <f>ROUND(SUM(AV54:AW54),2)</f>
        <v>0</v>
      </c>
      <c r="AU54" s="110">
        <f>ROUND(SUM(AU55:AU60),5)</f>
        <v>0</v>
      </c>
      <c r="AV54" s="109">
        <f>ROUND(AZ54*L29,2)</f>
        <v>0</v>
      </c>
      <c r="AW54" s="109">
        <f>ROUND(BA54*L30,2)</f>
        <v>0</v>
      </c>
      <c r="AX54" s="109">
        <f>ROUND(BB54*L29,2)</f>
        <v>0</v>
      </c>
      <c r="AY54" s="109">
        <f>ROUND(BC54*L30,2)</f>
        <v>0</v>
      </c>
      <c r="AZ54" s="109">
        <f>ROUND(SUM(AZ55:AZ60),2)</f>
        <v>0</v>
      </c>
      <c r="BA54" s="109">
        <f>ROUND(SUM(BA55:BA60),2)</f>
        <v>0</v>
      </c>
      <c r="BB54" s="109">
        <f>ROUND(SUM(BB55:BB60),2)</f>
        <v>0</v>
      </c>
      <c r="BC54" s="109">
        <f>ROUND(SUM(BC55:BC60),2)</f>
        <v>0</v>
      </c>
      <c r="BD54" s="111">
        <f>ROUND(SUM(BD55:BD60),2)</f>
        <v>0</v>
      </c>
      <c r="BE54" s="6"/>
      <c r="BS54" s="112" t="s">
        <v>75</v>
      </c>
      <c r="BT54" s="112" t="s">
        <v>76</v>
      </c>
      <c r="BU54" s="113" t="s">
        <v>77</v>
      </c>
      <c r="BV54" s="112" t="s">
        <v>78</v>
      </c>
      <c r="BW54" s="112" t="s">
        <v>5</v>
      </c>
      <c r="BX54" s="112" t="s">
        <v>79</v>
      </c>
      <c r="CL54" s="112" t="s">
        <v>19</v>
      </c>
    </row>
    <row r="55" s="7" customFormat="1" ht="16.5" customHeight="1">
      <c r="A55" s="114" t="s">
        <v>80</v>
      </c>
      <c r="B55" s="115"/>
      <c r="C55" s="116"/>
      <c r="D55" s="117" t="s">
        <v>81</v>
      </c>
      <c r="E55" s="117"/>
      <c r="F55" s="117"/>
      <c r="G55" s="117"/>
      <c r="H55" s="117"/>
      <c r="I55" s="118"/>
      <c r="J55" s="117" t="s">
        <v>82</v>
      </c>
      <c r="K55" s="117"/>
      <c r="L55" s="117"/>
      <c r="M55" s="117"/>
      <c r="N55" s="117"/>
      <c r="O55" s="117"/>
      <c r="P55" s="117"/>
      <c r="Q55" s="117"/>
      <c r="R55" s="117"/>
      <c r="S55" s="117"/>
      <c r="T55" s="117"/>
      <c r="U55" s="117"/>
      <c r="V55" s="117"/>
      <c r="W55" s="117"/>
      <c r="X55" s="117"/>
      <c r="Y55" s="117"/>
      <c r="Z55" s="117"/>
      <c r="AA55" s="117"/>
      <c r="AB55" s="117"/>
      <c r="AC55" s="117"/>
      <c r="AD55" s="117"/>
      <c r="AE55" s="117"/>
      <c r="AF55" s="117"/>
      <c r="AG55" s="119">
        <f>'D.1.1 - ASŘ'!J30</f>
        <v>0</v>
      </c>
      <c r="AH55" s="118"/>
      <c r="AI55" s="118"/>
      <c r="AJ55" s="118"/>
      <c r="AK55" s="118"/>
      <c r="AL55" s="118"/>
      <c r="AM55" s="118"/>
      <c r="AN55" s="119">
        <f>SUM(AG55,AT55)</f>
        <v>0</v>
      </c>
      <c r="AO55" s="118"/>
      <c r="AP55" s="118"/>
      <c r="AQ55" s="120" t="s">
        <v>83</v>
      </c>
      <c r="AR55" s="121"/>
      <c r="AS55" s="122">
        <v>0</v>
      </c>
      <c r="AT55" s="123">
        <f>ROUND(SUM(AV55:AW55),2)</f>
        <v>0</v>
      </c>
      <c r="AU55" s="124">
        <f>'D.1.1 - ASŘ'!P104</f>
        <v>0</v>
      </c>
      <c r="AV55" s="123">
        <f>'D.1.1 - ASŘ'!J33</f>
        <v>0</v>
      </c>
      <c r="AW55" s="123">
        <f>'D.1.1 - ASŘ'!J34</f>
        <v>0</v>
      </c>
      <c r="AX55" s="123">
        <f>'D.1.1 - ASŘ'!J35</f>
        <v>0</v>
      </c>
      <c r="AY55" s="123">
        <f>'D.1.1 - ASŘ'!J36</f>
        <v>0</v>
      </c>
      <c r="AZ55" s="123">
        <f>'D.1.1 - ASŘ'!F33</f>
        <v>0</v>
      </c>
      <c r="BA55" s="123">
        <f>'D.1.1 - ASŘ'!F34</f>
        <v>0</v>
      </c>
      <c r="BB55" s="123">
        <f>'D.1.1 - ASŘ'!F35</f>
        <v>0</v>
      </c>
      <c r="BC55" s="123">
        <f>'D.1.1 - ASŘ'!F36</f>
        <v>0</v>
      </c>
      <c r="BD55" s="125">
        <f>'D.1.1 - ASŘ'!F37</f>
        <v>0</v>
      </c>
      <c r="BE55" s="7"/>
      <c r="BT55" s="126" t="s">
        <v>84</v>
      </c>
      <c r="BV55" s="126" t="s">
        <v>78</v>
      </c>
      <c r="BW55" s="126" t="s">
        <v>85</v>
      </c>
      <c r="BX55" s="126" t="s">
        <v>5</v>
      </c>
      <c r="CL55" s="126" t="s">
        <v>19</v>
      </c>
      <c r="CM55" s="126" t="s">
        <v>86</v>
      </c>
    </row>
    <row r="56" s="7" customFormat="1" ht="16.5" customHeight="1">
      <c r="A56" s="114" t="s">
        <v>80</v>
      </c>
      <c r="B56" s="115"/>
      <c r="C56" s="116"/>
      <c r="D56" s="117" t="s">
        <v>87</v>
      </c>
      <c r="E56" s="117"/>
      <c r="F56" s="117"/>
      <c r="G56" s="117"/>
      <c r="H56" s="117"/>
      <c r="I56" s="118"/>
      <c r="J56" s="117" t="s">
        <v>88</v>
      </c>
      <c r="K56" s="117"/>
      <c r="L56" s="117"/>
      <c r="M56" s="117"/>
      <c r="N56" s="117"/>
      <c r="O56" s="117"/>
      <c r="P56" s="117"/>
      <c r="Q56" s="117"/>
      <c r="R56" s="117"/>
      <c r="S56" s="117"/>
      <c r="T56" s="117"/>
      <c r="U56" s="117"/>
      <c r="V56" s="117"/>
      <c r="W56" s="117"/>
      <c r="X56" s="117"/>
      <c r="Y56" s="117"/>
      <c r="Z56" s="117"/>
      <c r="AA56" s="117"/>
      <c r="AB56" s="117"/>
      <c r="AC56" s="117"/>
      <c r="AD56" s="117"/>
      <c r="AE56" s="117"/>
      <c r="AF56" s="117"/>
      <c r="AG56" s="119">
        <f>'D.1.3 - PBŘ'!J30</f>
        <v>0</v>
      </c>
      <c r="AH56" s="118"/>
      <c r="AI56" s="118"/>
      <c r="AJ56" s="118"/>
      <c r="AK56" s="118"/>
      <c r="AL56" s="118"/>
      <c r="AM56" s="118"/>
      <c r="AN56" s="119">
        <f>SUM(AG56,AT56)</f>
        <v>0</v>
      </c>
      <c r="AO56" s="118"/>
      <c r="AP56" s="118"/>
      <c r="AQ56" s="120" t="s">
        <v>83</v>
      </c>
      <c r="AR56" s="121"/>
      <c r="AS56" s="122">
        <v>0</v>
      </c>
      <c r="AT56" s="123">
        <f>ROUND(SUM(AV56:AW56),2)</f>
        <v>0</v>
      </c>
      <c r="AU56" s="124">
        <f>'D.1.3 - PBŘ'!P81</f>
        <v>0</v>
      </c>
      <c r="AV56" s="123">
        <f>'D.1.3 - PBŘ'!J33</f>
        <v>0</v>
      </c>
      <c r="AW56" s="123">
        <f>'D.1.3 - PBŘ'!J34</f>
        <v>0</v>
      </c>
      <c r="AX56" s="123">
        <f>'D.1.3 - PBŘ'!J35</f>
        <v>0</v>
      </c>
      <c r="AY56" s="123">
        <f>'D.1.3 - PBŘ'!J36</f>
        <v>0</v>
      </c>
      <c r="AZ56" s="123">
        <f>'D.1.3 - PBŘ'!F33</f>
        <v>0</v>
      </c>
      <c r="BA56" s="123">
        <f>'D.1.3 - PBŘ'!F34</f>
        <v>0</v>
      </c>
      <c r="BB56" s="123">
        <f>'D.1.3 - PBŘ'!F35</f>
        <v>0</v>
      </c>
      <c r="BC56" s="123">
        <f>'D.1.3 - PBŘ'!F36</f>
        <v>0</v>
      </c>
      <c r="BD56" s="125">
        <f>'D.1.3 - PBŘ'!F37</f>
        <v>0</v>
      </c>
      <c r="BE56" s="7"/>
      <c r="BT56" s="126" t="s">
        <v>84</v>
      </c>
      <c r="BV56" s="126" t="s">
        <v>78</v>
      </c>
      <c r="BW56" s="126" t="s">
        <v>89</v>
      </c>
      <c r="BX56" s="126" t="s">
        <v>5</v>
      </c>
      <c r="CL56" s="126" t="s">
        <v>19</v>
      </c>
      <c r="CM56" s="126" t="s">
        <v>86</v>
      </c>
    </row>
    <row r="57" s="7" customFormat="1" ht="16.5" customHeight="1">
      <c r="A57" s="114" t="s">
        <v>80</v>
      </c>
      <c r="B57" s="115"/>
      <c r="C57" s="116"/>
      <c r="D57" s="117" t="s">
        <v>90</v>
      </c>
      <c r="E57" s="117"/>
      <c r="F57" s="117"/>
      <c r="G57" s="117"/>
      <c r="H57" s="117"/>
      <c r="I57" s="118"/>
      <c r="J57" s="117" t="s">
        <v>91</v>
      </c>
      <c r="K57" s="117"/>
      <c r="L57" s="117"/>
      <c r="M57" s="117"/>
      <c r="N57" s="117"/>
      <c r="O57" s="117"/>
      <c r="P57" s="117"/>
      <c r="Q57" s="117"/>
      <c r="R57" s="117"/>
      <c r="S57" s="117"/>
      <c r="T57" s="117"/>
      <c r="U57" s="117"/>
      <c r="V57" s="117"/>
      <c r="W57" s="117"/>
      <c r="X57" s="117"/>
      <c r="Y57" s="117"/>
      <c r="Z57" s="117"/>
      <c r="AA57" s="117"/>
      <c r="AB57" s="117"/>
      <c r="AC57" s="117"/>
      <c r="AD57" s="117"/>
      <c r="AE57" s="117"/>
      <c r="AF57" s="117"/>
      <c r="AG57" s="119">
        <f>'D.1.4 - Silnoproud'!J30</f>
        <v>0</v>
      </c>
      <c r="AH57" s="118"/>
      <c r="AI57" s="118"/>
      <c r="AJ57" s="118"/>
      <c r="AK57" s="118"/>
      <c r="AL57" s="118"/>
      <c r="AM57" s="118"/>
      <c r="AN57" s="119">
        <f>SUM(AG57,AT57)</f>
        <v>0</v>
      </c>
      <c r="AO57" s="118"/>
      <c r="AP57" s="118"/>
      <c r="AQ57" s="120" t="s">
        <v>83</v>
      </c>
      <c r="AR57" s="121"/>
      <c r="AS57" s="122">
        <v>0</v>
      </c>
      <c r="AT57" s="123">
        <f>ROUND(SUM(AV57:AW57),2)</f>
        <v>0</v>
      </c>
      <c r="AU57" s="124">
        <f>'D.1.4 - Silnoproud'!P80</f>
        <v>0</v>
      </c>
      <c r="AV57" s="123">
        <f>'D.1.4 - Silnoproud'!J33</f>
        <v>0</v>
      </c>
      <c r="AW57" s="123">
        <f>'D.1.4 - Silnoproud'!J34</f>
        <v>0</v>
      </c>
      <c r="AX57" s="123">
        <f>'D.1.4 - Silnoproud'!J35</f>
        <v>0</v>
      </c>
      <c r="AY57" s="123">
        <f>'D.1.4 - Silnoproud'!J36</f>
        <v>0</v>
      </c>
      <c r="AZ57" s="123">
        <f>'D.1.4 - Silnoproud'!F33</f>
        <v>0</v>
      </c>
      <c r="BA57" s="123">
        <f>'D.1.4 - Silnoproud'!F34</f>
        <v>0</v>
      </c>
      <c r="BB57" s="123">
        <f>'D.1.4 - Silnoproud'!F35</f>
        <v>0</v>
      </c>
      <c r="BC57" s="123">
        <f>'D.1.4 - Silnoproud'!F36</f>
        <v>0</v>
      </c>
      <c r="BD57" s="125">
        <f>'D.1.4 - Silnoproud'!F37</f>
        <v>0</v>
      </c>
      <c r="BE57" s="7"/>
      <c r="BT57" s="126" t="s">
        <v>84</v>
      </c>
      <c r="BV57" s="126" t="s">
        <v>78</v>
      </c>
      <c r="BW57" s="126" t="s">
        <v>92</v>
      </c>
      <c r="BX57" s="126" t="s">
        <v>5</v>
      </c>
      <c r="CL57" s="126" t="s">
        <v>32</v>
      </c>
      <c r="CM57" s="126" t="s">
        <v>86</v>
      </c>
    </row>
    <row r="58" s="7" customFormat="1" ht="16.5" customHeight="1">
      <c r="A58" s="114" t="s">
        <v>80</v>
      </c>
      <c r="B58" s="115"/>
      <c r="C58" s="116"/>
      <c r="D58" s="117" t="s">
        <v>93</v>
      </c>
      <c r="E58" s="117"/>
      <c r="F58" s="117"/>
      <c r="G58" s="117"/>
      <c r="H58" s="117"/>
      <c r="I58" s="118"/>
      <c r="J58" s="117" t="s">
        <v>94</v>
      </c>
      <c r="K58" s="117"/>
      <c r="L58" s="117"/>
      <c r="M58" s="117"/>
      <c r="N58" s="117"/>
      <c r="O58" s="117"/>
      <c r="P58" s="117"/>
      <c r="Q58" s="117"/>
      <c r="R58" s="117"/>
      <c r="S58" s="117"/>
      <c r="T58" s="117"/>
      <c r="U58" s="117"/>
      <c r="V58" s="117"/>
      <c r="W58" s="117"/>
      <c r="X58" s="117"/>
      <c r="Y58" s="117"/>
      <c r="Z58" s="117"/>
      <c r="AA58" s="117"/>
      <c r="AB58" s="117"/>
      <c r="AC58" s="117"/>
      <c r="AD58" s="117"/>
      <c r="AE58" s="117"/>
      <c r="AF58" s="117"/>
      <c r="AG58" s="119">
        <f>'D.1.4.a - Silnoproud - Os...'!J30</f>
        <v>0</v>
      </c>
      <c r="AH58" s="118"/>
      <c r="AI58" s="118"/>
      <c r="AJ58" s="118"/>
      <c r="AK58" s="118"/>
      <c r="AL58" s="118"/>
      <c r="AM58" s="118"/>
      <c r="AN58" s="119">
        <f>SUM(AG58,AT58)</f>
        <v>0</v>
      </c>
      <c r="AO58" s="118"/>
      <c r="AP58" s="118"/>
      <c r="AQ58" s="120" t="s">
        <v>83</v>
      </c>
      <c r="AR58" s="121"/>
      <c r="AS58" s="122">
        <v>0</v>
      </c>
      <c r="AT58" s="123">
        <f>ROUND(SUM(AV58:AW58),2)</f>
        <v>0</v>
      </c>
      <c r="AU58" s="124">
        <f>'D.1.4.a - Silnoproud - Os...'!P80</f>
        <v>0</v>
      </c>
      <c r="AV58" s="123">
        <f>'D.1.4.a - Silnoproud - Os...'!J33</f>
        <v>0</v>
      </c>
      <c r="AW58" s="123">
        <f>'D.1.4.a - Silnoproud - Os...'!J34</f>
        <v>0</v>
      </c>
      <c r="AX58" s="123">
        <f>'D.1.4.a - Silnoproud - Os...'!J35</f>
        <v>0</v>
      </c>
      <c r="AY58" s="123">
        <f>'D.1.4.a - Silnoproud - Os...'!J36</f>
        <v>0</v>
      </c>
      <c r="AZ58" s="123">
        <f>'D.1.4.a - Silnoproud - Os...'!F33</f>
        <v>0</v>
      </c>
      <c r="BA58" s="123">
        <f>'D.1.4.a - Silnoproud - Os...'!F34</f>
        <v>0</v>
      </c>
      <c r="BB58" s="123">
        <f>'D.1.4.a - Silnoproud - Os...'!F35</f>
        <v>0</v>
      </c>
      <c r="BC58" s="123">
        <f>'D.1.4.a - Silnoproud - Os...'!F36</f>
        <v>0</v>
      </c>
      <c r="BD58" s="125">
        <f>'D.1.4.a - Silnoproud - Os...'!F37</f>
        <v>0</v>
      </c>
      <c r="BE58" s="7"/>
      <c r="BT58" s="126" t="s">
        <v>84</v>
      </c>
      <c r="BV58" s="126" t="s">
        <v>78</v>
      </c>
      <c r="BW58" s="126" t="s">
        <v>95</v>
      </c>
      <c r="BX58" s="126" t="s">
        <v>5</v>
      </c>
      <c r="CL58" s="126" t="s">
        <v>32</v>
      </c>
      <c r="CM58" s="126" t="s">
        <v>86</v>
      </c>
    </row>
    <row r="59" s="7" customFormat="1" ht="16.5" customHeight="1">
      <c r="A59" s="114" t="s">
        <v>80</v>
      </c>
      <c r="B59" s="115"/>
      <c r="C59" s="116"/>
      <c r="D59" s="117" t="s">
        <v>96</v>
      </c>
      <c r="E59" s="117"/>
      <c r="F59" s="117"/>
      <c r="G59" s="117"/>
      <c r="H59" s="117"/>
      <c r="I59" s="118"/>
      <c r="J59" s="117" t="s">
        <v>97</v>
      </c>
      <c r="K59" s="117"/>
      <c r="L59" s="117"/>
      <c r="M59" s="117"/>
      <c r="N59" s="117"/>
      <c r="O59" s="117"/>
      <c r="P59" s="117"/>
      <c r="Q59" s="117"/>
      <c r="R59" s="117"/>
      <c r="S59" s="117"/>
      <c r="T59" s="117"/>
      <c r="U59" s="117"/>
      <c r="V59" s="117"/>
      <c r="W59" s="117"/>
      <c r="X59" s="117"/>
      <c r="Y59" s="117"/>
      <c r="Z59" s="117"/>
      <c r="AA59" s="117"/>
      <c r="AB59" s="117"/>
      <c r="AC59" s="117"/>
      <c r="AD59" s="117"/>
      <c r="AE59" s="117"/>
      <c r="AF59" s="117"/>
      <c r="AG59" s="119">
        <f>'D.1.5 - ZTI'!J30</f>
        <v>0</v>
      </c>
      <c r="AH59" s="118"/>
      <c r="AI59" s="118"/>
      <c r="AJ59" s="118"/>
      <c r="AK59" s="118"/>
      <c r="AL59" s="118"/>
      <c r="AM59" s="118"/>
      <c r="AN59" s="119">
        <f>SUM(AG59,AT59)</f>
        <v>0</v>
      </c>
      <c r="AO59" s="118"/>
      <c r="AP59" s="118"/>
      <c r="AQ59" s="120" t="s">
        <v>83</v>
      </c>
      <c r="AR59" s="121"/>
      <c r="AS59" s="122">
        <v>0</v>
      </c>
      <c r="AT59" s="123">
        <f>ROUND(SUM(AV59:AW59),2)</f>
        <v>0</v>
      </c>
      <c r="AU59" s="124">
        <f>'D.1.5 - ZTI'!P87</f>
        <v>0</v>
      </c>
      <c r="AV59" s="123">
        <f>'D.1.5 - ZTI'!J33</f>
        <v>0</v>
      </c>
      <c r="AW59" s="123">
        <f>'D.1.5 - ZTI'!J34</f>
        <v>0</v>
      </c>
      <c r="AX59" s="123">
        <f>'D.1.5 - ZTI'!J35</f>
        <v>0</v>
      </c>
      <c r="AY59" s="123">
        <f>'D.1.5 - ZTI'!J36</f>
        <v>0</v>
      </c>
      <c r="AZ59" s="123">
        <f>'D.1.5 - ZTI'!F33</f>
        <v>0</v>
      </c>
      <c r="BA59" s="123">
        <f>'D.1.5 - ZTI'!F34</f>
        <v>0</v>
      </c>
      <c r="BB59" s="123">
        <f>'D.1.5 - ZTI'!F35</f>
        <v>0</v>
      </c>
      <c r="BC59" s="123">
        <f>'D.1.5 - ZTI'!F36</f>
        <v>0</v>
      </c>
      <c r="BD59" s="125">
        <f>'D.1.5 - ZTI'!F37</f>
        <v>0</v>
      </c>
      <c r="BE59" s="7"/>
      <c r="BT59" s="126" t="s">
        <v>84</v>
      </c>
      <c r="BV59" s="126" t="s">
        <v>78</v>
      </c>
      <c r="BW59" s="126" t="s">
        <v>98</v>
      </c>
      <c r="BX59" s="126" t="s">
        <v>5</v>
      </c>
      <c r="CL59" s="126" t="s">
        <v>19</v>
      </c>
      <c r="CM59" s="126" t="s">
        <v>86</v>
      </c>
    </row>
    <row r="60" s="7" customFormat="1" ht="16.5" customHeight="1">
      <c r="A60" s="114" t="s">
        <v>80</v>
      </c>
      <c r="B60" s="115"/>
      <c r="C60" s="116"/>
      <c r="D60" s="117" t="s">
        <v>99</v>
      </c>
      <c r="E60" s="117"/>
      <c r="F60" s="117"/>
      <c r="G60" s="117"/>
      <c r="H60" s="117"/>
      <c r="I60" s="118"/>
      <c r="J60" s="117" t="s">
        <v>100</v>
      </c>
      <c r="K60" s="117"/>
      <c r="L60" s="117"/>
      <c r="M60" s="117"/>
      <c r="N60" s="117"/>
      <c r="O60" s="117"/>
      <c r="P60" s="117"/>
      <c r="Q60" s="117"/>
      <c r="R60" s="117"/>
      <c r="S60" s="117"/>
      <c r="T60" s="117"/>
      <c r="U60" s="117"/>
      <c r="V60" s="117"/>
      <c r="W60" s="117"/>
      <c r="X60" s="117"/>
      <c r="Y60" s="117"/>
      <c r="Z60" s="117"/>
      <c r="AA60" s="117"/>
      <c r="AB60" s="117"/>
      <c r="AC60" s="117"/>
      <c r="AD60" s="117"/>
      <c r="AE60" s="117"/>
      <c r="AF60" s="117"/>
      <c r="AG60" s="119">
        <f>'D.2 - Vedlejší rozpočtové...'!J30</f>
        <v>0</v>
      </c>
      <c r="AH60" s="118"/>
      <c r="AI60" s="118"/>
      <c r="AJ60" s="118"/>
      <c r="AK60" s="118"/>
      <c r="AL60" s="118"/>
      <c r="AM60" s="118"/>
      <c r="AN60" s="119">
        <f>SUM(AG60,AT60)</f>
        <v>0</v>
      </c>
      <c r="AO60" s="118"/>
      <c r="AP60" s="118"/>
      <c r="AQ60" s="120" t="s">
        <v>101</v>
      </c>
      <c r="AR60" s="121"/>
      <c r="AS60" s="127">
        <v>0</v>
      </c>
      <c r="AT60" s="128">
        <f>ROUND(SUM(AV60:AW60),2)</f>
        <v>0</v>
      </c>
      <c r="AU60" s="129">
        <f>'D.2 - Vedlejší rozpočtové...'!P86</f>
        <v>0</v>
      </c>
      <c r="AV60" s="128">
        <f>'D.2 - Vedlejší rozpočtové...'!J33</f>
        <v>0</v>
      </c>
      <c r="AW60" s="128">
        <f>'D.2 - Vedlejší rozpočtové...'!J34</f>
        <v>0</v>
      </c>
      <c r="AX60" s="128">
        <f>'D.2 - Vedlejší rozpočtové...'!J35</f>
        <v>0</v>
      </c>
      <c r="AY60" s="128">
        <f>'D.2 - Vedlejší rozpočtové...'!J36</f>
        <v>0</v>
      </c>
      <c r="AZ60" s="128">
        <f>'D.2 - Vedlejší rozpočtové...'!F33</f>
        <v>0</v>
      </c>
      <c r="BA60" s="128">
        <f>'D.2 - Vedlejší rozpočtové...'!F34</f>
        <v>0</v>
      </c>
      <c r="BB60" s="128">
        <f>'D.2 - Vedlejší rozpočtové...'!F35</f>
        <v>0</v>
      </c>
      <c r="BC60" s="128">
        <f>'D.2 - Vedlejší rozpočtové...'!F36</f>
        <v>0</v>
      </c>
      <c r="BD60" s="130">
        <f>'D.2 - Vedlejší rozpočtové...'!F37</f>
        <v>0</v>
      </c>
      <c r="BE60" s="7"/>
      <c r="BT60" s="126" t="s">
        <v>84</v>
      </c>
      <c r="BV60" s="126" t="s">
        <v>78</v>
      </c>
      <c r="BW60" s="126" t="s">
        <v>102</v>
      </c>
      <c r="BX60" s="126" t="s">
        <v>5</v>
      </c>
      <c r="CL60" s="126" t="s">
        <v>19</v>
      </c>
      <c r="CM60" s="126" t="s">
        <v>86</v>
      </c>
    </row>
    <row r="61" s="2" customFormat="1" ht="30" customHeight="1">
      <c r="A61" s="41"/>
      <c r="B61" s="42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  <c r="Z61" s="43"/>
      <c r="AA61" s="43"/>
      <c r="AB61" s="43"/>
      <c r="AC61" s="43"/>
      <c r="AD61" s="43"/>
      <c r="AE61" s="43"/>
      <c r="AF61" s="43"/>
      <c r="AG61" s="43"/>
      <c r="AH61" s="43"/>
      <c r="AI61" s="43"/>
      <c r="AJ61" s="43"/>
      <c r="AK61" s="43"/>
      <c r="AL61" s="43"/>
      <c r="AM61" s="43"/>
      <c r="AN61" s="43"/>
      <c r="AO61" s="43"/>
      <c r="AP61" s="43"/>
      <c r="AQ61" s="43"/>
      <c r="AR61" s="47"/>
      <c r="AS61" s="41"/>
      <c r="AT61" s="41"/>
      <c r="AU61" s="41"/>
      <c r="AV61" s="41"/>
      <c r="AW61" s="41"/>
      <c r="AX61" s="41"/>
      <c r="AY61" s="41"/>
      <c r="AZ61" s="41"/>
      <c r="BA61" s="41"/>
      <c r="BB61" s="41"/>
      <c r="BC61" s="41"/>
      <c r="BD61" s="41"/>
      <c r="BE61" s="41"/>
    </row>
    <row r="62" s="2" customFormat="1" ht="6.96" customHeight="1">
      <c r="A62" s="41"/>
      <c r="B62" s="62"/>
      <c r="C62" s="63"/>
      <c r="D62" s="63"/>
      <c r="E62" s="63"/>
      <c r="F62" s="63"/>
      <c r="G62" s="63"/>
      <c r="H62" s="63"/>
      <c r="I62" s="63"/>
      <c r="J62" s="63"/>
      <c r="K62" s="63"/>
      <c r="L62" s="63"/>
      <c r="M62" s="63"/>
      <c r="N62" s="63"/>
      <c r="O62" s="63"/>
      <c r="P62" s="63"/>
      <c r="Q62" s="63"/>
      <c r="R62" s="63"/>
      <c r="S62" s="63"/>
      <c r="T62" s="63"/>
      <c r="U62" s="63"/>
      <c r="V62" s="63"/>
      <c r="W62" s="63"/>
      <c r="X62" s="63"/>
      <c r="Y62" s="63"/>
      <c r="Z62" s="63"/>
      <c r="AA62" s="63"/>
      <c r="AB62" s="63"/>
      <c r="AC62" s="63"/>
      <c r="AD62" s="63"/>
      <c r="AE62" s="63"/>
      <c r="AF62" s="63"/>
      <c r="AG62" s="63"/>
      <c r="AH62" s="63"/>
      <c r="AI62" s="63"/>
      <c r="AJ62" s="63"/>
      <c r="AK62" s="63"/>
      <c r="AL62" s="63"/>
      <c r="AM62" s="63"/>
      <c r="AN62" s="63"/>
      <c r="AO62" s="63"/>
      <c r="AP62" s="63"/>
      <c r="AQ62" s="63"/>
      <c r="AR62" s="47"/>
      <c r="AS62" s="41"/>
      <c r="AT62" s="41"/>
      <c r="AU62" s="41"/>
      <c r="AV62" s="41"/>
      <c r="AW62" s="41"/>
      <c r="AX62" s="41"/>
      <c r="AY62" s="41"/>
      <c r="AZ62" s="41"/>
      <c r="BA62" s="41"/>
      <c r="BB62" s="41"/>
      <c r="BC62" s="41"/>
      <c r="BD62" s="41"/>
      <c r="BE62" s="41"/>
    </row>
  </sheetData>
  <sheetProtection sheet="1" formatColumns="0" formatRows="0" objects="1" scenarios="1" spinCount="100000" saltValue="f+elVwaUNopmonBPOzv+2xGZNPgQeEZSTDPmU1QgWexVWxTUYsZE4FvZsXUPkC4ZvT+I0dMkvw/5WyvvWYLa6Q==" hashValue="vGWtpw+M6hQlqczAE6O1eEtdBttEgvoA3eCVGF6J/uWM1Nf5FQidCeOOGCYC4QBmaPYbn7cIunaTHK2EpFyG5w==" algorithmName="SHA-512" password="CC35"/>
  <mergeCells count="62">
    <mergeCell ref="L45:AO45"/>
    <mergeCell ref="AM47:AN47"/>
    <mergeCell ref="AM49:AP49"/>
    <mergeCell ref="AS49:AT51"/>
    <mergeCell ref="AM50:AP50"/>
    <mergeCell ref="C52:G52"/>
    <mergeCell ref="AG52:AM52"/>
    <mergeCell ref="I52:AF52"/>
    <mergeCell ref="AN52:AP52"/>
    <mergeCell ref="D55:H55"/>
    <mergeCell ref="AG55:AM55"/>
    <mergeCell ref="J55:AF55"/>
    <mergeCell ref="AN55:AP55"/>
    <mergeCell ref="J56:AF56"/>
    <mergeCell ref="D56:H56"/>
    <mergeCell ref="AG56:AM56"/>
    <mergeCell ref="AN56:AP56"/>
    <mergeCell ref="AN57:AP57"/>
    <mergeCell ref="D57:H57"/>
    <mergeCell ref="J57:AF57"/>
    <mergeCell ref="AG57:AM57"/>
    <mergeCell ref="AN58:AP58"/>
    <mergeCell ref="AG58:AM58"/>
    <mergeCell ref="D58:H58"/>
    <mergeCell ref="J58:AF58"/>
    <mergeCell ref="AN59:AP59"/>
    <mergeCell ref="AG59:AM59"/>
    <mergeCell ref="D59:H59"/>
    <mergeCell ref="J59:AF59"/>
    <mergeCell ref="AN60:AP60"/>
    <mergeCell ref="AG60:AM60"/>
    <mergeCell ref="D60:H60"/>
    <mergeCell ref="J60:AF60"/>
    <mergeCell ref="AG54:AM54"/>
    <mergeCell ref="AN54:AP54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W31:AE31"/>
    <mergeCell ref="AK31:AO31"/>
    <mergeCell ref="AK32:AO32"/>
    <mergeCell ref="L32:P32"/>
    <mergeCell ref="W32:AE32"/>
    <mergeCell ref="AK33:AO33"/>
    <mergeCell ref="L33:P33"/>
    <mergeCell ref="W33:AE33"/>
    <mergeCell ref="AK35:AO35"/>
    <mergeCell ref="X35:AB35"/>
    <mergeCell ref="AR2:BE2"/>
  </mergeCells>
  <hyperlinks>
    <hyperlink ref="A55" location="'D.1.1 - ASŘ'!C2" display="/"/>
    <hyperlink ref="A56" location="'D.1.3 - PBŘ'!C2" display="/"/>
    <hyperlink ref="A57" location="'D.1.4 - Silnoproud'!C2" display="/"/>
    <hyperlink ref="A58" location="'D.1.4.a - Silnoproud - Os...'!C2" display="/"/>
    <hyperlink ref="A59" location="'D.1.5 - ZTI'!C2" display="/"/>
    <hyperlink ref="A60" location="'D.2 - Vedlejší rozpočtové...'!C2" display="/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85</v>
      </c>
    </row>
    <row r="3" s="1" customFormat="1" ht="6.96" customHeight="1">
      <c r="B3" s="131"/>
      <c r="C3" s="132"/>
      <c r="D3" s="132"/>
      <c r="E3" s="132"/>
      <c r="F3" s="132"/>
      <c r="G3" s="132"/>
      <c r="H3" s="132"/>
      <c r="I3" s="132"/>
      <c r="J3" s="132"/>
      <c r="K3" s="132"/>
      <c r="L3" s="22"/>
      <c r="AT3" s="19" t="s">
        <v>86</v>
      </c>
    </row>
    <row r="4" s="1" customFormat="1" ht="24.96" customHeight="1">
      <c r="B4" s="22"/>
      <c r="D4" s="133" t="s">
        <v>103</v>
      </c>
      <c r="L4" s="22"/>
      <c r="M4" s="134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35" t="s">
        <v>16</v>
      </c>
      <c r="L6" s="22"/>
    </row>
    <row r="7" s="1" customFormat="1" ht="16.5" customHeight="1">
      <c r="B7" s="22"/>
      <c r="E7" s="136" t="str">
        <f>'Rekapitulace stavby'!K6</f>
        <v>BB úpravy MěÚ Hrádek</v>
      </c>
      <c r="F7" s="135"/>
      <c r="G7" s="135"/>
      <c r="H7" s="135"/>
      <c r="L7" s="22"/>
    </row>
    <row r="8" s="2" customFormat="1" ht="12" customHeight="1">
      <c r="A8" s="41"/>
      <c r="B8" s="47"/>
      <c r="C8" s="41"/>
      <c r="D8" s="135" t="s">
        <v>104</v>
      </c>
      <c r="E8" s="41"/>
      <c r="F8" s="41"/>
      <c r="G8" s="41"/>
      <c r="H8" s="41"/>
      <c r="I8" s="41"/>
      <c r="J8" s="41"/>
      <c r="K8" s="41"/>
      <c r="L8" s="137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</row>
    <row r="9" s="2" customFormat="1" ht="16.5" customHeight="1">
      <c r="A9" s="41"/>
      <c r="B9" s="47"/>
      <c r="C9" s="41"/>
      <c r="D9" s="41"/>
      <c r="E9" s="138" t="s">
        <v>105</v>
      </c>
      <c r="F9" s="41"/>
      <c r="G9" s="41"/>
      <c r="H9" s="41"/>
      <c r="I9" s="41"/>
      <c r="J9" s="41"/>
      <c r="K9" s="41"/>
      <c r="L9" s="137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>
      <c r="A10" s="41"/>
      <c r="B10" s="47"/>
      <c r="C10" s="41"/>
      <c r="D10" s="41"/>
      <c r="E10" s="41"/>
      <c r="F10" s="41"/>
      <c r="G10" s="41"/>
      <c r="H10" s="41"/>
      <c r="I10" s="41"/>
      <c r="J10" s="41"/>
      <c r="K10" s="41"/>
      <c r="L10" s="137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2" customHeight="1">
      <c r="A11" s="41"/>
      <c r="B11" s="47"/>
      <c r="C11" s="41"/>
      <c r="D11" s="135" t="s">
        <v>18</v>
      </c>
      <c r="E11" s="41"/>
      <c r="F11" s="139" t="s">
        <v>19</v>
      </c>
      <c r="G11" s="41"/>
      <c r="H11" s="41"/>
      <c r="I11" s="135" t="s">
        <v>20</v>
      </c>
      <c r="J11" s="139" t="s">
        <v>32</v>
      </c>
      <c r="K11" s="41"/>
      <c r="L11" s="137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 ht="12" customHeight="1">
      <c r="A12" s="41"/>
      <c r="B12" s="47"/>
      <c r="C12" s="41"/>
      <c r="D12" s="135" t="s">
        <v>22</v>
      </c>
      <c r="E12" s="41"/>
      <c r="F12" s="139" t="s">
        <v>23</v>
      </c>
      <c r="G12" s="41"/>
      <c r="H12" s="41"/>
      <c r="I12" s="135" t="s">
        <v>24</v>
      </c>
      <c r="J12" s="140" t="str">
        <f>'Rekapitulace stavby'!AN8</f>
        <v>9. 5. 2024</v>
      </c>
      <c r="K12" s="41"/>
      <c r="L12" s="137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0.8" customHeight="1">
      <c r="A13" s="41"/>
      <c r="B13" s="47"/>
      <c r="C13" s="41"/>
      <c r="D13" s="41"/>
      <c r="E13" s="41"/>
      <c r="F13" s="41"/>
      <c r="G13" s="41"/>
      <c r="H13" s="41"/>
      <c r="I13" s="41"/>
      <c r="J13" s="41"/>
      <c r="K13" s="41"/>
      <c r="L13" s="137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7"/>
      <c r="C14" s="41"/>
      <c r="D14" s="135" t="s">
        <v>30</v>
      </c>
      <c r="E14" s="41"/>
      <c r="F14" s="41"/>
      <c r="G14" s="41"/>
      <c r="H14" s="41"/>
      <c r="I14" s="135" t="s">
        <v>31</v>
      </c>
      <c r="J14" s="139" t="str">
        <f>IF('Rekapitulace stavby'!AN10="","",'Rekapitulace stavby'!AN10)</f>
        <v/>
      </c>
      <c r="K14" s="41"/>
      <c r="L14" s="137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8" customHeight="1">
      <c r="A15" s="41"/>
      <c r="B15" s="47"/>
      <c r="C15" s="41"/>
      <c r="D15" s="41"/>
      <c r="E15" s="139" t="str">
        <f>IF('Rekapitulace stavby'!E11="","",'Rekapitulace stavby'!E11)</f>
        <v xml:space="preserve"> </v>
      </c>
      <c r="F15" s="41"/>
      <c r="G15" s="41"/>
      <c r="H15" s="41"/>
      <c r="I15" s="135" t="s">
        <v>34</v>
      </c>
      <c r="J15" s="139" t="str">
        <f>IF('Rekapitulace stavby'!AN11="","",'Rekapitulace stavby'!AN11)</f>
        <v/>
      </c>
      <c r="K15" s="41"/>
      <c r="L15" s="137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6.96" customHeight="1">
      <c r="A16" s="41"/>
      <c r="B16" s="47"/>
      <c r="C16" s="41"/>
      <c r="D16" s="41"/>
      <c r="E16" s="41"/>
      <c r="F16" s="41"/>
      <c r="G16" s="41"/>
      <c r="H16" s="41"/>
      <c r="I16" s="41"/>
      <c r="J16" s="41"/>
      <c r="K16" s="41"/>
      <c r="L16" s="137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2" customHeight="1">
      <c r="A17" s="41"/>
      <c r="B17" s="47"/>
      <c r="C17" s="41"/>
      <c r="D17" s="135" t="s">
        <v>35</v>
      </c>
      <c r="E17" s="41"/>
      <c r="F17" s="41"/>
      <c r="G17" s="41"/>
      <c r="H17" s="41"/>
      <c r="I17" s="135" t="s">
        <v>31</v>
      </c>
      <c r="J17" s="35" t="str">
        <f>'Rekapitulace stavby'!AN13</f>
        <v>Vyplň údaj</v>
      </c>
      <c r="K17" s="41"/>
      <c r="L17" s="137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18" customHeight="1">
      <c r="A18" s="41"/>
      <c r="B18" s="47"/>
      <c r="C18" s="41"/>
      <c r="D18" s="41"/>
      <c r="E18" s="35" t="str">
        <f>'Rekapitulace stavby'!E14</f>
        <v>Vyplň údaj</v>
      </c>
      <c r="F18" s="139"/>
      <c r="G18" s="139"/>
      <c r="H18" s="139"/>
      <c r="I18" s="135" t="s">
        <v>34</v>
      </c>
      <c r="J18" s="35" t="str">
        <f>'Rekapitulace stavby'!AN14</f>
        <v>Vyplň údaj</v>
      </c>
      <c r="K18" s="41"/>
      <c r="L18" s="137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6.96" customHeight="1">
      <c r="A19" s="41"/>
      <c r="B19" s="47"/>
      <c r="C19" s="41"/>
      <c r="D19" s="41"/>
      <c r="E19" s="41"/>
      <c r="F19" s="41"/>
      <c r="G19" s="41"/>
      <c r="H19" s="41"/>
      <c r="I19" s="41"/>
      <c r="J19" s="41"/>
      <c r="K19" s="41"/>
      <c r="L19" s="137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2" customHeight="1">
      <c r="A20" s="41"/>
      <c r="B20" s="47"/>
      <c r="C20" s="41"/>
      <c r="D20" s="135" t="s">
        <v>37</v>
      </c>
      <c r="E20" s="41"/>
      <c r="F20" s="41"/>
      <c r="G20" s="41"/>
      <c r="H20" s="41"/>
      <c r="I20" s="135" t="s">
        <v>31</v>
      </c>
      <c r="J20" s="139" t="str">
        <f>IF('Rekapitulace stavby'!AN16="","",'Rekapitulace stavby'!AN16)</f>
        <v/>
      </c>
      <c r="K20" s="41"/>
      <c r="L20" s="137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18" customHeight="1">
      <c r="A21" s="41"/>
      <c r="B21" s="47"/>
      <c r="C21" s="41"/>
      <c r="D21" s="41"/>
      <c r="E21" s="139" t="str">
        <f>IF('Rekapitulace stavby'!E17="","",'Rekapitulace stavby'!E17)</f>
        <v xml:space="preserve"> </v>
      </c>
      <c r="F21" s="41"/>
      <c r="G21" s="41"/>
      <c r="H21" s="41"/>
      <c r="I21" s="135" t="s">
        <v>34</v>
      </c>
      <c r="J21" s="139" t="str">
        <f>IF('Rekapitulace stavby'!AN17="","",'Rekapitulace stavby'!AN17)</f>
        <v/>
      </c>
      <c r="K21" s="41"/>
      <c r="L21" s="137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6.96" customHeight="1">
      <c r="A22" s="41"/>
      <c r="B22" s="47"/>
      <c r="C22" s="41"/>
      <c r="D22" s="41"/>
      <c r="E22" s="41"/>
      <c r="F22" s="41"/>
      <c r="G22" s="41"/>
      <c r="H22" s="41"/>
      <c r="I22" s="41"/>
      <c r="J22" s="41"/>
      <c r="K22" s="41"/>
      <c r="L22" s="137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2" customHeight="1">
      <c r="A23" s="41"/>
      <c r="B23" s="47"/>
      <c r="C23" s="41"/>
      <c r="D23" s="135" t="s">
        <v>39</v>
      </c>
      <c r="E23" s="41"/>
      <c r="F23" s="41"/>
      <c r="G23" s="41"/>
      <c r="H23" s="41"/>
      <c r="I23" s="135" t="s">
        <v>31</v>
      </c>
      <c r="J23" s="139" t="str">
        <f>IF('Rekapitulace stavby'!AN19="","",'Rekapitulace stavby'!AN19)</f>
        <v/>
      </c>
      <c r="K23" s="41"/>
      <c r="L23" s="137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18" customHeight="1">
      <c r="A24" s="41"/>
      <c r="B24" s="47"/>
      <c r="C24" s="41"/>
      <c r="D24" s="41"/>
      <c r="E24" s="139" t="str">
        <f>IF('Rekapitulace stavby'!E20="","",'Rekapitulace stavby'!E20)</f>
        <v xml:space="preserve"> </v>
      </c>
      <c r="F24" s="41"/>
      <c r="G24" s="41"/>
      <c r="H24" s="41"/>
      <c r="I24" s="135" t="s">
        <v>34</v>
      </c>
      <c r="J24" s="139" t="str">
        <f>IF('Rekapitulace stavby'!AN20="","",'Rekapitulace stavby'!AN20)</f>
        <v/>
      </c>
      <c r="K24" s="41"/>
      <c r="L24" s="137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6.96" customHeight="1">
      <c r="A25" s="41"/>
      <c r="B25" s="47"/>
      <c r="C25" s="41"/>
      <c r="D25" s="41"/>
      <c r="E25" s="41"/>
      <c r="F25" s="41"/>
      <c r="G25" s="41"/>
      <c r="H25" s="41"/>
      <c r="I25" s="41"/>
      <c r="J25" s="41"/>
      <c r="K25" s="41"/>
      <c r="L25" s="137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2" customHeight="1">
      <c r="A26" s="41"/>
      <c r="B26" s="47"/>
      <c r="C26" s="41"/>
      <c r="D26" s="135" t="s">
        <v>40</v>
      </c>
      <c r="E26" s="41"/>
      <c r="F26" s="41"/>
      <c r="G26" s="41"/>
      <c r="H26" s="41"/>
      <c r="I26" s="41"/>
      <c r="J26" s="41"/>
      <c r="K26" s="41"/>
      <c r="L26" s="137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8" customFormat="1" ht="16.5" customHeight="1">
      <c r="A27" s="141"/>
      <c r="B27" s="142"/>
      <c r="C27" s="141"/>
      <c r="D27" s="141"/>
      <c r="E27" s="143" t="s">
        <v>32</v>
      </c>
      <c r="F27" s="143"/>
      <c r="G27" s="143"/>
      <c r="H27" s="143"/>
      <c r="I27" s="141"/>
      <c r="J27" s="141"/>
      <c r="K27" s="141"/>
      <c r="L27" s="144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  <c r="AC27" s="141"/>
      <c r="AD27" s="141"/>
      <c r="AE27" s="141"/>
    </row>
    <row r="28" s="2" customFormat="1" ht="6.96" customHeight="1">
      <c r="A28" s="41"/>
      <c r="B28" s="47"/>
      <c r="C28" s="41"/>
      <c r="D28" s="41"/>
      <c r="E28" s="41"/>
      <c r="F28" s="41"/>
      <c r="G28" s="41"/>
      <c r="H28" s="41"/>
      <c r="I28" s="41"/>
      <c r="J28" s="41"/>
      <c r="K28" s="41"/>
      <c r="L28" s="137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2" customFormat="1" ht="6.96" customHeight="1">
      <c r="A29" s="41"/>
      <c r="B29" s="47"/>
      <c r="C29" s="41"/>
      <c r="D29" s="145"/>
      <c r="E29" s="145"/>
      <c r="F29" s="145"/>
      <c r="G29" s="145"/>
      <c r="H29" s="145"/>
      <c r="I29" s="145"/>
      <c r="J29" s="145"/>
      <c r="K29" s="145"/>
      <c r="L29" s="137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</row>
    <row r="30" s="2" customFormat="1" ht="25.44" customHeight="1">
      <c r="A30" s="41"/>
      <c r="B30" s="47"/>
      <c r="C30" s="41"/>
      <c r="D30" s="146" t="s">
        <v>42</v>
      </c>
      <c r="E30" s="41"/>
      <c r="F30" s="41"/>
      <c r="G30" s="41"/>
      <c r="H30" s="41"/>
      <c r="I30" s="41"/>
      <c r="J30" s="147">
        <f>ROUND(J104, 2)</f>
        <v>0</v>
      </c>
      <c r="K30" s="41"/>
      <c r="L30" s="137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7"/>
      <c r="C31" s="41"/>
      <c r="D31" s="145"/>
      <c r="E31" s="145"/>
      <c r="F31" s="145"/>
      <c r="G31" s="145"/>
      <c r="H31" s="145"/>
      <c r="I31" s="145"/>
      <c r="J31" s="145"/>
      <c r="K31" s="145"/>
      <c r="L31" s="137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14.4" customHeight="1">
      <c r="A32" s="41"/>
      <c r="B32" s="47"/>
      <c r="C32" s="41"/>
      <c r="D32" s="41"/>
      <c r="E32" s="41"/>
      <c r="F32" s="148" t="s">
        <v>44</v>
      </c>
      <c r="G32" s="41"/>
      <c r="H32" s="41"/>
      <c r="I32" s="148" t="s">
        <v>43</v>
      </c>
      <c r="J32" s="148" t="s">
        <v>45</v>
      </c>
      <c r="K32" s="41"/>
      <c r="L32" s="137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14.4" customHeight="1">
      <c r="A33" s="41"/>
      <c r="B33" s="47"/>
      <c r="C33" s="41"/>
      <c r="D33" s="149" t="s">
        <v>46</v>
      </c>
      <c r="E33" s="135" t="s">
        <v>47</v>
      </c>
      <c r="F33" s="150">
        <f>ROUND((SUM(BE104:BE586)),  2)</f>
        <v>0</v>
      </c>
      <c r="G33" s="41"/>
      <c r="H33" s="41"/>
      <c r="I33" s="151">
        <v>0.20999999999999999</v>
      </c>
      <c r="J33" s="150">
        <f>ROUND(((SUM(BE104:BE586))*I33),  2)</f>
        <v>0</v>
      </c>
      <c r="K33" s="41"/>
      <c r="L33" s="137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7"/>
      <c r="C34" s="41"/>
      <c r="D34" s="41"/>
      <c r="E34" s="135" t="s">
        <v>48</v>
      </c>
      <c r="F34" s="150">
        <f>ROUND((SUM(BF104:BF586)),  2)</f>
        <v>0</v>
      </c>
      <c r="G34" s="41"/>
      <c r="H34" s="41"/>
      <c r="I34" s="151">
        <v>0.12</v>
      </c>
      <c r="J34" s="150">
        <f>ROUND(((SUM(BF104:BF586))*I34),  2)</f>
        <v>0</v>
      </c>
      <c r="K34" s="41"/>
      <c r="L34" s="137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hidden="1" s="2" customFormat="1" ht="14.4" customHeight="1">
      <c r="A35" s="41"/>
      <c r="B35" s="47"/>
      <c r="C35" s="41"/>
      <c r="D35" s="41"/>
      <c r="E35" s="135" t="s">
        <v>49</v>
      </c>
      <c r="F35" s="150">
        <f>ROUND((SUM(BG104:BG586)),  2)</f>
        <v>0</v>
      </c>
      <c r="G35" s="41"/>
      <c r="H35" s="41"/>
      <c r="I35" s="151">
        <v>0.20999999999999999</v>
      </c>
      <c r="J35" s="150">
        <f>0</f>
        <v>0</v>
      </c>
      <c r="K35" s="41"/>
      <c r="L35" s="137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hidden="1" s="2" customFormat="1" ht="14.4" customHeight="1">
      <c r="A36" s="41"/>
      <c r="B36" s="47"/>
      <c r="C36" s="41"/>
      <c r="D36" s="41"/>
      <c r="E36" s="135" t="s">
        <v>50</v>
      </c>
      <c r="F36" s="150">
        <f>ROUND((SUM(BH104:BH586)),  2)</f>
        <v>0</v>
      </c>
      <c r="G36" s="41"/>
      <c r="H36" s="41"/>
      <c r="I36" s="151">
        <v>0.12</v>
      </c>
      <c r="J36" s="150">
        <f>0</f>
        <v>0</v>
      </c>
      <c r="K36" s="41"/>
      <c r="L36" s="137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7"/>
      <c r="C37" s="41"/>
      <c r="D37" s="41"/>
      <c r="E37" s="135" t="s">
        <v>51</v>
      </c>
      <c r="F37" s="150">
        <f>ROUND((SUM(BI104:BI586)),  2)</f>
        <v>0</v>
      </c>
      <c r="G37" s="41"/>
      <c r="H37" s="41"/>
      <c r="I37" s="151">
        <v>0</v>
      </c>
      <c r="J37" s="150">
        <f>0</f>
        <v>0</v>
      </c>
      <c r="K37" s="41"/>
      <c r="L37" s="137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s="2" customFormat="1" ht="6.96" customHeight="1">
      <c r="A38" s="41"/>
      <c r="B38" s="47"/>
      <c r="C38" s="41"/>
      <c r="D38" s="41"/>
      <c r="E38" s="41"/>
      <c r="F38" s="41"/>
      <c r="G38" s="41"/>
      <c r="H38" s="41"/>
      <c r="I38" s="41"/>
      <c r="J38" s="41"/>
      <c r="K38" s="41"/>
      <c r="L38" s="137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s="2" customFormat="1" ht="25.44" customHeight="1">
      <c r="A39" s="41"/>
      <c r="B39" s="47"/>
      <c r="C39" s="152"/>
      <c r="D39" s="153" t="s">
        <v>52</v>
      </c>
      <c r="E39" s="154"/>
      <c r="F39" s="154"/>
      <c r="G39" s="155" t="s">
        <v>53</v>
      </c>
      <c r="H39" s="156" t="s">
        <v>54</v>
      </c>
      <c r="I39" s="154"/>
      <c r="J39" s="157">
        <f>SUM(J30:J37)</f>
        <v>0</v>
      </c>
      <c r="K39" s="158"/>
      <c r="L39" s="137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14.4" customHeight="1">
      <c r="A40" s="41"/>
      <c r="B40" s="159"/>
      <c r="C40" s="160"/>
      <c r="D40" s="160"/>
      <c r="E40" s="160"/>
      <c r="F40" s="160"/>
      <c r="G40" s="160"/>
      <c r="H40" s="160"/>
      <c r="I40" s="160"/>
      <c r="J40" s="160"/>
      <c r="K40" s="160"/>
      <c r="L40" s="137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4" s="2" customFormat="1" ht="6.96" customHeight="1">
      <c r="A44" s="41"/>
      <c r="B44" s="161"/>
      <c r="C44" s="162"/>
      <c r="D44" s="162"/>
      <c r="E44" s="162"/>
      <c r="F44" s="162"/>
      <c r="G44" s="162"/>
      <c r="H44" s="162"/>
      <c r="I44" s="162"/>
      <c r="J44" s="162"/>
      <c r="K44" s="162"/>
      <c r="L44" s="137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</row>
    <row r="45" s="2" customFormat="1" ht="24.96" customHeight="1">
      <c r="A45" s="41"/>
      <c r="B45" s="42"/>
      <c r="C45" s="25" t="s">
        <v>106</v>
      </c>
      <c r="D45" s="43"/>
      <c r="E45" s="43"/>
      <c r="F45" s="43"/>
      <c r="G45" s="43"/>
      <c r="H45" s="43"/>
      <c r="I45" s="43"/>
      <c r="J45" s="43"/>
      <c r="K45" s="43"/>
      <c r="L45" s="137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</row>
    <row r="46" s="2" customFormat="1" ht="6.96" customHeight="1">
      <c r="A46" s="41"/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137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12" customHeight="1">
      <c r="A47" s="41"/>
      <c r="B47" s="42"/>
      <c r="C47" s="34" t="s">
        <v>16</v>
      </c>
      <c r="D47" s="43"/>
      <c r="E47" s="43"/>
      <c r="F47" s="43"/>
      <c r="G47" s="43"/>
      <c r="H47" s="43"/>
      <c r="I47" s="43"/>
      <c r="J47" s="43"/>
      <c r="K47" s="43"/>
      <c r="L47" s="137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16.5" customHeight="1">
      <c r="A48" s="41"/>
      <c r="B48" s="42"/>
      <c r="C48" s="43"/>
      <c r="D48" s="43"/>
      <c r="E48" s="163" t="str">
        <f>E7</f>
        <v>BB úpravy MěÚ Hrádek</v>
      </c>
      <c r="F48" s="34"/>
      <c r="G48" s="34"/>
      <c r="H48" s="34"/>
      <c r="I48" s="43"/>
      <c r="J48" s="43"/>
      <c r="K48" s="43"/>
      <c r="L48" s="137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4" t="s">
        <v>104</v>
      </c>
      <c r="D49" s="43"/>
      <c r="E49" s="43"/>
      <c r="F49" s="43"/>
      <c r="G49" s="43"/>
      <c r="H49" s="43"/>
      <c r="I49" s="43"/>
      <c r="J49" s="43"/>
      <c r="K49" s="43"/>
      <c r="L49" s="137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16.5" customHeight="1">
      <c r="A50" s="41"/>
      <c r="B50" s="42"/>
      <c r="C50" s="43"/>
      <c r="D50" s="43"/>
      <c r="E50" s="72" t="str">
        <f>E9</f>
        <v>D.1.1 - ASŘ</v>
      </c>
      <c r="F50" s="43"/>
      <c r="G50" s="43"/>
      <c r="H50" s="43"/>
      <c r="I50" s="43"/>
      <c r="J50" s="43"/>
      <c r="K50" s="43"/>
      <c r="L50" s="137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2" customFormat="1" ht="6.96" customHeight="1">
      <c r="A51" s="41"/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137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</row>
    <row r="52" s="2" customFormat="1" ht="12" customHeight="1">
      <c r="A52" s="41"/>
      <c r="B52" s="42"/>
      <c r="C52" s="34" t="s">
        <v>22</v>
      </c>
      <c r="D52" s="43"/>
      <c r="E52" s="43"/>
      <c r="F52" s="29" t="str">
        <f>F12</f>
        <v>Hrádek u Rokycan</v>
      </c>
      <c r="G52" s="43"/>
      <c r="H52" s="43"/>
      <c r="I52" s="34" t="s">
        <v>24</v>
      </c>
      <c r="J52" s="75" t="str">
        <f>IF(J12="","",J12)</f>
        <v>9. 5. 2024</v>
      </c>
      <c r="K52" s="43"/>
      <c r="L52" s="137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6.96" customHeight="1">
      <c r="A53" s="41"/>
      <c r="B53" s="42"/>
      <c r="C53" s="43"/>
      <c r="D53" s="43"/>
      <c r="E53" s="43"/>
      <c r="F53" s="43"/>
      <c r="G53" s="43"/>
      <c r="H53" s="43"/>
      <c r="I53" s="43"/>
      <c r="J53" s="43"/>
      <c r="K53" s="43"/>
      <c r="L53" s="137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15.15" customHeight="1">
      <c r="A54" s="41"/>
      <c r="B54" s="42"/>
      <c r="C54" s="34" t="s">
        <v>30</v>
      </c>
      <c r="D54" s="43"/>
      <c r="E54" s="43"/>
      <c r="F54" s="29" t="str">
        <f>E15</f>
        <v xml:space="preserve"> </v>
      </c>
      <c r="G54" s="43"/>
      <c r="H54" s="43"/>
      <c r="I54" s="34" t="s">
        <v>37</v>
      </c>
      <c r="J54" s="39" t="str">
        <f>E21</f>
        <v xml:space="preserve"> </v>
      </c>
      <c r="K54" s="43"/>
      <c r="L54" s="137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15.15" customHeight="1">
      <c r="A55" s="41"/>
      <c r="B55" s="42"/>
      <c r="C55" s="34" t="s">
        <v>35</v>
      </c>
      <c r="D55" s="43"/>
      <c r="E55" s="43"/>
      <c r="F55" s="29" t="str">
        <f>IF(E18="","",E18)</f>
        <v>Vyplň údaj</v>
      </c>
      <c r="G55" s="43"/>
      <c r="H55" s="43"/>
      <c r="I55" s="34" t="s">
        <v>39</v>
      </c>
      <c r="J55" s="39" t="str">
        <f>E24</f>
        <v xml:space="preserve"> </v>
      </c>
      <c r="K55" s="43"/>
      <c r="L55" s="137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0.32" customHeight="1">
      <c r="A56" s="41"/>
      <c r="B56" s="42"/>
      <c r="C56" s="43"/>
      <c r="D56" s="43"/>
      <c r="E56" s="43"/>
      <c r="F56" s="43"/>
      <c r="G56" s="43"/>
      <c r="H56" s="43"/>
      <c r="I56" s="43"/>
      <c r="J56" s="43"/>
      <c r="K56" s="43"/>
      <c r="L56" s="137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29.28" customHeight="1">
      <c r="A57" s="41"/>
      <c r="B57" s="42"/>
      <c r="C57" s="164" t="s">
        <v>107</v>
      </c>
      <c r="D57" s="165"/>
      <c r="E57" s="165"/>
      <c r="F57" s="165"/>
      <c r="G57" s="165"/>
      <c r="H57" s="165"/>
      <c r="I57" s="165"/>
      <c r="J57" s="166" t="s">
        <v>108</v>
      </c>
      <c r="K57" s="165"/>
      <c r="L57" s="137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10.32" customHeight="1">
      <c r="A58" s="41"/>
      <c r="B58" s="42"/>
      <c r="C58" s="43"/>
      <c r="D58" s="43"/>
      <c r="E58" s="43"/>
      <c r="F58" s="43"/>
      <c r="G58" s="43"/>
      <c r="H58" s="43"/>
      <c r="I58" s="43"/>
      <c r="J58" s="43"/>
      <c r="K58" s="43"/>
      <c r="L58" s="137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22.8" customHeight="1">
      <c r="A59" s="41"/>
      <c r="B59" s="42"/>
      <c r="C59" s="167" t="s">
        <v>74</v>
      </c>
      <c r="D59" s="43"/>
      <c r="E59" s="43"/>
      <c r="F59" s="43"/>
      <c r="G59" s="43"/>
      <c r="H59" s="43"/>
      <c r="I59" s="43"/>
      <c r="J59" s="105">
        <f>J104</f>
        <v>0</v>
      </c>
      <c r="K59" s="43"/>
      <c r="L59" s="137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U59" s="19" t="s">
        <v>109</v>
      </c>
    </row>
    <row r="60" s="9" customFormat="1" ht="24.96" customHeight="1">
      <c r="A60" s="9"/>
      <c r="B60" s="168"/>
      <c r="C60" s="169"/>
      <c r="D60" s="170" t="s">
        <v>110</v>
      </c>
      <c r="E60" s="171"/>
      <c r="F60" s="171"/>
      <c r="G60" s="171"/>
      <c r="H60" s="171"/>
      <c r="I60" s="171"/>
      <c r="J60" s="172">
        <f>J105</f>
        <v>0</v>
      </c>
      <c r="K60" s="169"/>
      <c r="L60" s="173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4"/>
      <c r="C61" s="175"/>
      <c r="D61" s="176" t="s">
        <v>111</v>
      </c>
      <c r="E61" s="177"/>
      <c r="F61" s="177"/>
      <c r="G61" s="177"/>
      <c r="H61" s="177"/>
      <c r="I61" s="177"/>
      <c r="J61" s="178">
        <f>J106</f>
        <v>0</v>
      </c>
      <c r="K61" s="175"/>
      <c r="L61" s="179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4"/>
      <c r="C62" s="175"/>
      <c r="D62" s="176" t="s">
        <v>112</v>
      </c>
      <c r="E62" s="177"/>
      <c r="F62" s="177"/>
      <c r="G62" s="177"/>
      <c r="H62" s="177"/>
      <c r="I62" s="177"/>
      <c r="J62" s="178">
        <f>J128</f>
        <v>0</v>
      </c>
      <c r="K62" s="175"/>
      <c r="L62" s="179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4"/>
      <c r="C63" s="175"/>
      <c r="D63" s="176" t="s">
        <v>113</v>
      </c>
      <c r="E63" s="177"/>
      <c r="F63" s="177"/>
      <c r="G63" s="177"/>
      <c r="H63" s="177"/>
      <c r="I63" s="177"/>
      <c r="J63" s="178">
        <f>J152</f>
        <v>0</v>
      </c>
      <c r="K63" s="175"/>
      <c r="L63" s="179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4"/>
      <c r="C64" s="175"/>
      <c r="D64" s="176" t="s">
        <v>114</v>
      </c>
      <c r="E64" s="177"/>
      <c r="F64" s="177"/>
      <c r="G64" s="177"/>
      <c r="H64" s="177"/>
      <c r="I64" s="177"/>
      <c r="J64" s="178">
        <f>J163</f>
        <v>0</v>
      </c>
      <c r="K64" s="175"/>
      <c r="L64" s="179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74"/>
      <c r="C65" s="175"/>
      <c r="D65" s="176" t="s">
        <v>115</v>
      </c>
      <c r="E65" s="177"/>
      <c r="F65" s="177"/>
      <c r="G65" s="177"/>
      <c r="H65" s="177"/>
      <c r="I65" s="177"/>
      <c r="J65" s="178">
        <f>J218</f>
        <v>0</v>
      </c>
      <c r="K65" s="175"/>
      <c r="L65" s="179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74"/>
      <c r="C66" s="175"/>
      <c r="D66" s="176" t="s">
        <v>116</v>
      </c>
      <c r="E66" s="177"/>
      <c r="F66" s="177"/>
      <c r="G66" s="177"/>
      <c r="H66" s="177"/>
      <c r="I66" s="177"/>
      <c r="J66" s="178">
        <f>J253</f>
        <v>0</v>
      </c>
      <c r="K66" s="175"/>
      <c r="L66" s="179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74"/>
      <c r="C67" s="175"/>
      <c r="D67" s="176" t="s">
        <v>117</v>
      </c>
      <c r="E67" s="177"/>
      <c r="F67" s="177"/>
      <c r="G67" s="177"/>
      <c r="H67" s="177"/>
      <c r="I67" s="177"/>
      <c r="J67" s="178">
        <f>J270</f>
        <v>0</v>
      </c>
      <c r="K67" s="175"/>
      <c r="L67" s="179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9" customFormat="1" ht="24.96" customHeight="1">
      <c r="A68" s="9"/>
      <c r="B68" s="168"/>
      <c r="C68" s="169"/>
      <c r="D68" s="170" t="s">
        <v>118</v>
      </c>
      <c r="E68" s="171"/>
      <c r="F68" s="171"/>
      <c r="G68" s="171"/>
      <c r="H68" s="171"/>
      <c r="I68" s="171"/>
      <c r="J68" s="172">
        <f>J273</f>
        <v>0</v>
      </c>
      <c r="K68" s="169"/>
      <c r="L68" s="173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</row>
    <row r="69" s="10" customFormat="1" ht="19.92" customHeight="1">
      <c r="A69" s="10"/>
      <c r="B69" s="174"/>
      <c r="C69" s="175"/>
      <c r="D69" s="176" t="s">
        <v>119</v>
      </c>
      <c r="E69" s="177"/>
      <c r="F69" s="177"/>
      <c r="G69" s="177"/>
      <c r="H69" s="177"/>
      <c r="I69" s="177"/>
      <c r="J69" s="178">
        <f>J274</f>
        <v>0</v>
      </c>
      <c r="K69" s="175"/>
      <c r="L69" s="179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9.92" customHeight="1">
      <c r="A70" s="10"/>
      <c r="B70" s="174"/>
      <c r="C70" s="175"/>
      <c r="D70" s="176" t="s">
        <v>120</v>
      </c>
      <c r="E70" s="177"/>
      <c r="F70" s="177"/>
      <c r="G70" s="177"/>
      <c r="H70" s="177"/>
      <c r="I70" s="177"/>
      <c r="J70" s="178">
        <f>J317</f>
        <v>0</v>
      </c>
      <c r="K70" s="175"/>
      <c r="L70" s="179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10" customFormat="1" ht="19.92" customHeight="1">
      <c r="A71" s="10"/>
      <c r="B71" s="174"/>
      <c r="C71" s="175"/>
      <c r="D71" s="176" t="s">
        <v>121</v>
      </c>
      <c r="E71" s="177"/>
      <c r="F71" s="177"/>
      <c r="G71" s="177"/>
      <c r="H71" s="177"/>
      <c r="I71" s="177"/>
      <c r="J71" s="178">
        <f>J325</f>
        <v>0</v>
      </c>
      <c r="K71" s="175"/>
      <c r="L71" s="179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10" customFormat="1" ht="19.92" customHeight="1">
      <c r="A72" s="10"/>
      <c r="B72" s="174"/>
      <c r="C72" s="175"/>
      <c r="D72" s="176" t="s">
        <v>122</v>
      </c>
      <c r="E72" s="177"/>
      <c r="F72" s="177"/>
      <c r="G72" s="177"/>
      <c r="H72" s="177"/>
      <c r="I72" s="177"/>
      <c r="J72" s="178">
        <f>J328</f>
        <v>0</v>
      </c>
      <c r="K72" s="175"/>
      <c r="L72" s="179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</row>
    <row r="73" s="10" customFormat="1" ht="19.92" customHeight="1">
      <c r="A73" s="10"/>
      <c r="B73" s="174"/>
      <c r="C73" s="175"/>
      <c r="D73" s="176" t="s">
        <v>123</v>
      </c>
      <c r="E73" s="177"/>
      <c r="F73" s="177"/>
      <c r="G73" s="177"/>
      <c r="H73" s="177"/>
      <c r="I73" s="177"/>
      <c r="J73" s="178">
        <f>J333</f>
        <v>0</v>
      </c>
      <c r="K73" s="175"/>
      <c r="L73" s="179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</row>
    <row r="74" s="10" customFormat="1" ht="19.92" customHeight="1">
      <c r="A74" s="10"/>
      <c r="B74" s="174"/>
      <c r="C74" s="175"/>
      <c r="D74" s="176" t="s">
        <v>124</v>
      </c>
      <c r="E74" s="177"/>
      <c r="F74" s="177"/>
      <c r="G74" s="177"/>
      <c r="H74" s="177"/>
      <c r="I74" s="177"/>
      <c r="J74" s="178">
        <f>J338</f>
        <v>0</v>
      </c>
      <c r="K74" s="175"/>
      <c r="L74" s="179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</row>
    <row r="75" s="10" customFormat="1" ht="19.92" customHeight="1">
      <c r="A75" s="10"/>
      <c r="B75" s="174"/>
      <c r="C75" s="175"/>
      <c r="D75" s="176" t="s">
        <v>125</v>
      </c>
      <c r="E75" s="177"/>
      <c r="F75" s="177"/>
      <c r="G75" s="177"/>
      <c r="H75" s="177"/>
      <c r="I75" s="177"/>
      <c r="J75" s="178">
        <f>J373</f>
        <v>0</v>
      </c>
      <c r="K75" s="175"/>
      <c r="L75" s="179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</row>
    <row r="76" s="10" customFormat="1" ht="19.92" customHeight="1">
      <c r="A76" s="10"/>
      <c r="B76" s="174"/>
      <c r="C76" s="175"/>
      <c r="D76" s="176" t="s">
        <v>126</v>
      </c>
      <c r="E76" s="177"/>
      <c r="F76" s="177"/>
      <c r="G76" s="177"/>
      <c r="H76" s="177"/>
      <c r="I76" s="177"/>
      <c r="J76" s="178">
        <f>J442</f>
        <v>0</v>
      </c>
      <c r="K76" s="175"/>
      <c r="L76" s="179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</row>
    <row r="77" s="10" customFormat="1" ht="19.92" customHeight="1">
      <c r="A77" s="10"/>
      <c r="B77" s="174"/>
      <c r="C77" s="175"/>
      <c r="D77" s="176" t="s">
        <v>127</v>
      </c>
      <c r="E77" s="177"/>
      <c r="F77" s="177"/>
      <c r="G77" s="177"/>
      <c r="H77" s="177"/>
      <c r="I77" s="177"/>
      <c r="J77" s="178">
        <f>J468</f>
        <v>0</v>
      </c>
      <c r="K77" s="175"/>
      <c r="L77" s="179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</row>
    <row r="78" s="10" customFormat="1" ht="19.92" customHeight="1">
      <c r="A78" s="10"/>
      <c r="B78" s="174"/>
      <c r="C78" s="175"/>
      <c r="D78" s="176" t="s">
        <v>128</v>
      </c>
      <c r="E78" s="177"/>
      <c r="F78" s="177"/>
      <c r="G78" s="177"/>
      <c r="H78" s="177"/>
      <c r="I78" s="177"/>
      <c r="J78" s="178">
        <f>J498</f>
        <v>0</v>
      </c>
      <c r="K78" s="175"/>
      <c r="L78" s="179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</row>
    <row r="79" s="10" customFormat="1" ht="19.92" customHeight="1">
      <c r="A79" s="10"/>
      <c r="B79" s="174"/>
      <c r="C79" s="175"/>
      <c r="D79" s="176" t="s">
        <v>129</v>
      </c>
      <c r="E79" s="177"/>
      <c r="F79" s="177"/>
      <c r="G79" s="177"/>
      <c r="H79" s="177"/>
      <c r="I79" s="177"/>
      <c r="J79" s="178">
        <f>J534</f>
        <v>0</v>
      </c>
      <c r="K79" s="175"/>
      <c r="L79" s="179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</row>
    <row r="80" s="10" customFormat="1" ht="19.92" customHeight="1">
      <c r="A80" s="10"/>
      <c r="B80" s="174"/>
      <c r="C80" s="175"/>
      <c r="D80" s="176" t="s">
        <v>130</v>
      </c>
      <c r="E80" s="177"/>
      <c r="F80" s="177"/>
      <c r="G80" s="177"/>
      <c r="H80" s="177"/>
      <c r="I80" s="177"/>
      <c r="J80" s="178">
        <f>J562</f>
        <v>0</v>
      </c>
      <c r="K80" s="175"/>
      <c r="L80" s="179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</row>
    <row r="81" s="9" customFormat="1" ht="24.96" customHeight="1">
      <c r="A81" s="9"/>
      <c r="B81" s="168"/>
      <c r="C81" s="169"/>
      <c r="D81" s="170" t="s">
        <v>131</v>
      </c>
      <c r="E81" s="171"/>
      <c r="F81" s="171"/>
      <c r="G81" s="171"/>
      <c r="H81" s="171"/>
      <c r="I81" s="171"/>
      <c r="J81" s="172">
        <f>J570</f>
        <v>0</v>
      </c>
      <c r="K81" s="169"/>
      <c r="L81" s="173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</row>
    <row r="82" s="10" customFormat="1" ht="19.92" customHeight="1">
      <c r="A82" s="10"/>
      <c r="B82" s="174"/>
      <c r="C82" s="175"/>
      <c r="D82" s="176" t="s">
        <v>132</v>
      </c>
      <c r="E82" s="177"/>
      <c r="F82" s="177"/>
      <c r="G82" s="177"/>
      <c r="H82" s="177"/>
      <c r="I82" s="177"/>
      <c r="J82" s="178">
        <f>J571</f>
        <v>0</v>
      </c>
      <c r="K82" s="175"/>
      <c r="L82" s="179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</row>
    <row r="83" s="10" customFormat="1" ht="19.92" customHeight="1">
      <c r="A83" s="10"/>
      <c r="B83" s="174"/>
      <c r="C83" s="175"/>
      <c r="D83" s="176" t="s">
        <v>133</v>
      </c>
      <c r="E83" s="177"/>
      <c r="F83" s="177"/>
      <c r="G83" s="177"/>
      <c r="H83" s="177"/>
      <c r="I83" s="177"/>
      <c r="J83" s="178">
        <f>J574</f>
        <v>0</v>
      </c>
      <c r="K83" s="175"/>
      <c r="L83" s="179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</row>
    <row r="84" s="9" customFormat="1" ht="24.96" customHeight="1">
      <c r="A84" s="9"/>
      <c r="B84" s="168"/>
      <c r="C84" s="169"/>
      <c r="D84" s="170" t="s">
        <v>134</v>
      </c>
      <c r="E84" s="171"/>
      <c r="F84" s="171"/>
      <c r="G84" s="171"/>
      <c r="H84" s="171"/>
      <c r="I84" s="171"/>
      <c r="J84" s="172">
        <f>J577</f>
        <v>0</v>
      </c>
      <c r="K84" s="169"/>
      <c r="L84" s="173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</row>
    <row r="85" s="2" customFormat="1" ht="21.84" customHeight="1">
      <c r="A85" s="41"/>
      <c r="B85" s="42"/>
      <c r="C85" s="43"/>
      <c r="D85" s="43"/>
      <c r="E85" s="43"/>
      <c r="F85" s="43"/>
      <c r="G85" s="43"/>
      <c r="H85" s="43"/>
      <c r="I85" s="43"/>
      <c r="J85" s="43"/>
      <c r="K85" s="43"/>
      <c r="L85" s="137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</row>
    <row r="86" s="2" customFormat="1" ht="6.96" customHeight="1">
      <c r="A86" s="41"/>
      <c r="B86" s="62"/>
      <c r="C86" s="63"/>
      <c r="D86" s="63"/>
      <c r="E86" s="63"/>
      <c r="F86" s="63"/>
      <c r="G86" s="63"/>
      <c r="H86" s="63"/>
      <c r="I86" s="63"/>
      <c r="J86" s="63"/>
      <c r="K86" s="63"/>
      <c r="L86" s="137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</row>
    <row r="90" s="2" customFormat="1" ht="6.96" customHeight="1">
      <c r="A90" s="41"/>
      <c r="B90" s="64"/>
      <c r="C90" s="65"/>
      <c r="D90" s="65"/>
      <c r="E90" s="65"/>
      <c r="F90" s="65"/>
      <c r="G90" s="65"/>
      <c r="H90" s="65"/>
      <c r="I90" s="65"/>
      <c r="J90" s="65"/>
      <c r="K90" s="65"/>
      <c r="L90" s="137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</row>
    <row r="91" s="2" customFormat="1" ht="24.96" customHeight="1">
      <c r="A91" s="41"/>
      <c r="B91" s="42"/>
      <c r="C91" s="25" t="s">
        <v>135</v>
      </c>
      <c r="D91" s="43"/>
      <c r="E91" s="43"/>
      <c r="F91" s="43"/>
      <c r="G91" s="43"/>
      <c r="H91" s="43"/>
      <c r="I91" s="43"/>
      <c r="J91" s="43"/>
      <c r="K91" s="43"/>
      <c r="L91" s="137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</row>
    <row r="92" s="2" customFormat="1" ht="6.96" customHeight="1">
      <c r="A92" s="41"/>
      <c r="B92" s="42"/>
      <c r="C92" s="43"/>
      <c r="D92" s="43"/>
      <c r="E92" s="43"/>
      <c r="F92" s="43"/>
      <c r="G92" s="43"/>
      <c r="H92" s="43"/>
      <c r="I92" s="43"/>
      <c r="J92" s="43"/>
      <c r="K92" s="43"/>
      <c r="L92" s="137"/>
      <c r="S92" s="41"/>
      <c r="T92" s="41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</row>
    <row r="93" s="2" customFormat="1" ht="12" customHeight="1">
      <c r="A93" s="41"/>
      <c r="B93" s="42"/>
      <c r="C93" s="34" t="s">
        <v>16</v>
      </c>
      <c r="D93" s="43"/>
      <c r="E93" s="43"/>
      <c r="F93" s="43"/>
      <c r="G93" s="43"/>
      <c r="H93" s="43"/>
      <c r="I93" s="43"/>
      <c r="J93" s="43"/>
      <c r="K93" s="43"/>
      <c r="L93" s="137"/>
      <c r="S93" s="41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</row>
    <row r="94" s="2" customFormat="1" ht="16.5" customHeight="1">
      <c r="A94" s="41"/>
      <c r="B94" s="42"/>
      <c r="C94" s="43"/>
      <c r="D94" s="43"/>
      <c r="E94" s="163" t="str">
        <f>E7</f>
        <v>BB úpravy MěÚ Hrádek</v>
      </c>
      <c r="F94" s="34"/>
      <c r="G94" s="34"/>
      <c r="H94" s="34"/>
      <c r="I94" s="43"/>
      <c r="J94" s="43"/>
      <c r="K94" s="43"/>
      <c r="L94" s="137"/>
      <c r="S94" s="41"/>
      <c r="T94" s="41"/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</row>
    <row r="95" s="2" customFormat="1" ht="12" customHeight="1">
      <c r="A95" s="41"/>
      <c r="B95" s="42"/>
      <c r="C95" s="34" t="s">
        <v>104</v>
      </c>
      <c r="D95" s="43"/>
      <c r="E95" s="43"/>
      <c r="F95" s="43"/>
      <c r="G95" s="43"/>
      <c r="H95" s="43"/>
      <c r="I95" s="43"/>
      <c r="J95" s="43"/>
      <c r="K95" s="43"/>
      <c r="L95" s="137"/>
      <c r="S95" s="41"/>
      <c r="T95" s="41"/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</row>
    <row r="96" s="2" customFormat="1" ht="16.5" customHeight="1">
      <c r="A96" s="41"/>
      <c r="B96" s="42"/>
      <c r="C96" s="43"/>
      <c r="D96" s="43"/>
      <c r="E96" s="72" t="str">
        <f>E9</f>
        <v>D.1.1 - ASŘ</v>
      </c>
      <c r="F96" s="43"/>
      <c r="G96" s="43"/>
      <c r="H96" s="43"/>
      <c r="I96" s="43"/>
      <c r="J96" s="43"/>
      <c r="K96" s="43"/>
      <c r="L96" s="137"/>
      <c r="S96" s="41"/>
      <c r="T96" s="41"/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</row>
    <row r="97" s="2" customFormat="1" ht="6.96" customHeight="1">
      <c r="A97" s="41"/>
      <c r="B97" s="42"/>
      <c r="C97" s="43"/>
      <c r="D97" s="43"/>
      <c r="E97" s="43"/>
      <c r="F97" s="43"/>
      <c r="G97" s="43"/>
      <c r="H97" s="43"/>
      <c r="I97" s="43"/>
      <c r="J97" s="43"/>
      <c r="K97" s="43"/>
      <c r="L97" s="137"/>
      <c r="S97" s="41"/>
      <c r="T97" s="41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</row>
    <row r="98" s="2" customFormat="1" ht="12" customHeight="1">
      <c r="A98" s="41"/>
      <c r="B98" s="42"/>
      <c r="C98" s="34" t="s">
        <v>22</v>
      </c>
      <c r="D98" s="43"/>
      <c r="E98" s="43"/>
      <c r="F98" s="29" t="str">
        <f>F12</f>
        <v>Hrádek u Rokycan</v>
      </c>
      <c r="G98" s="43"/>
      <c r="H98" s="43"/>
      <c r="I98" s="34" t="s">
        <v>24</v>
      </c>
      <c r="J98" s="75" t="str">
        <f>IF(J12="","",J12)</f>
        <v>9. 5. 2024</v>
      </c>
      <c r="K98" s="43"/>
      <c r="L98" s="137"/>
      <c r="S98" s="41"/>
      <c r="T98" s="41"/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</row>
    <row r="99" s="2" customFormat="1" ht="6.96" customHeight="1">
      <c r="A99" s="41"/>
      <c r="B99" s="42"/>
      <c r="C99" s="43"/>
      <c r="D99" s="43"/>
      <c r="E99" s="43"/>
      <c r="F99" s="43"/>
      <c r="G99" s="43"/>
      <c r="H99" s="43"/>
      <c r="I99" s="43"/>
      <c r="J99" s="43"/>
      <c r="K99" s="43"/>
      <c r="L99" s="137"/>
      <c r="S99" s="41"/>
      <c r="T99" s="41"/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</row>
    <row r="100" s="2" customFormat="1" ht="15.15" customHeight="1">
      <c r="A100" s="41"/>
      <c r="B100" s="42"/>
      <c r="C100" s="34" t="s">
        <v>30</v>
      </c>
      <c r="D100" s="43"/>
      <c r="E100" s="43"/>
      <c r="F100" s="29" t="str">
        <f>E15</f>
        <v xml:space="preserve"> </v>
      </c>
      <c r="G100" s="43"/>
      <c r="H100" s="43"/>
      <c r="I100" s="34" t="s">
        <v>37</v>
      </c>
      <c r="J100" s="39" t="str">
        <f>E21</f>
        <v xml:space="preserve"> </v>
      </c>
      <c r="K100" s="43"/>
      <c r="L100" s="137"/>
      <c r="S100" s="41"/>
      <c r="T100" s="41"/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</row>
    <row r="101" s="2" customFormat="1" ht="15.15" customHeight="1">
      <c r="A101" s="41"/>
      <c r="B101" s="42"/>
      <c r="C101" s="34" t="s">
        <v>35</v>
      </c>
      <c r="D101" s="43"/>
      <c r="E101" s="43"/>
      <c r="F101" s="29" t="str">
        <f>IF(E18="","",E18)</f>
        <v>Vyplň údaj</v>
      </c>
      <c r="G101" s="43"/>
      <c r="H101" s="43"/>
      <c r="I101" s="34" t="s">
        <v>39</v>
      </c>
      <c r="J101" s="39" t="str">
        <f>E24</f>
        <v xml:space="preserve"> </v>
      </c>
      <c r="K101" s="43"/>
      <c r="L101" s="137"/>
      <c r="S101" s="41"/>
      <c r="T101" s="41"/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</row>
    <row r="102" s="2" customFormat="1" ht="10.32" customHeight="1">
      <c r="A102" s="41"/>
      <c r="B102" s="42"/>
      <c r="C102" s="43"/>
      <c r="D102" s="43"/>
      <c r="E102" s="43"/>
      <c r="F102" s="43"/>
      <c r="G102" s="43"/>
      <c r="H102" s="43"/>
      <c r="I102" s="43"/>
      <c r="J102" s="43"/>
      <c r="K102" s="43"/>
      <c r="L102" s="137"/>
      <c r="S102" s="41"/>
      <c r="T102" s="41"/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</row>
    <row r="103" s="11" customFormat="1" ht="29.28" customHeight="1">
      <c r="A103" s="180"/>
      <c r="B103" s="181"/>
      <c r="C103" s="182" t="s">
        <v>136</v>
      </c>
      <c r="D103" s="183" t="s">
        <v>61</v>
      </c>
      <c r="E103" s="183" t="s">
        <v>57</v>
      </c>
      <c r="F103" s="183" t="s">
        <v>58</v>
      </c>
      <c r="G103" s="183" t="s">
        <v>137</v>
      </c>
      <c r="H103" s="183" t="s">
        <v>138</v>
      </c>
      <c r="I103" s="183" t="s">
        <v>139</v>
      </c>
      <c r="J103" s="183" t="s">
        <v>108</v>
      </c>
      <c r="K103" s="184" t="s">
        <v>140</v>
      </c>
      <c r="L103" s="185"/>
      <c r="M103" s="95" t="s">
        <v>32</v>
      </c>
      <c r="N103" s="96" t="s">
        <v>46</v>
      </c>
      <c r="O103" s="96" t="s">
        <v>141</v>
      </c>
      <c r="P103" s="96" t="s">
        <v>142</v>
      </c>
      <c r="Q103" s="96" t="s">
        <v>143</v>
      </c>
      <c r="R103" s="96" t="s">
        <v>144</v>
      </c>
      <c r="S103" s="96" t="s">
        <v>145</v>
      </c>
      <c r="T103" s="97" t="s">
        <v>146</v>
      </c>
      <c r="U103" s="180"/>
      <c r="V103" s="180"/>
      <c r="W103" s="180"/>
      <c r="X103" s="180"/>
      <c r="Y103" s="180"/>
      <c r="Z103" s="180"/>
      <c r="AA103" s="180"/>
      <c r="AB103" s="180"/>
      <c r="AC103" s="180"/>
      <c r="AD103" s="180"/>
      <c r="AE103" s="180"/>
    </row>
    <row r="104" s="2" customFormat="1" ht="22.8" customHeight="1">
      <c r="A104" s="41"/>
      <c r="B104" s="42"/>
      <c r="C104" s="102" t="s">
        <v>147</v>
      </c>
      <c r="D104" s="43"/>
      <c r="E104" s="43"/>
      <c r="F104" s="43"/>
      <c r="G104" s="43"/>
      <c r="H104" s="43"/>
      <c r="I104" s="43"/>
      <c r="J104" s="186">
        <f>BK104</f>
        <v>0</v>
      </c>
      <c r="K104" s="43"/>
      <c r="L104" s="47"/>
      <c r="M104" s="98"/>
      <c r="N104" s="187"/>
      <c r="O104" s="99"/>
      <c r="P104" s="188">
        <f>P105+P273+P570+P577</f>
        <v>0</v>
      </c>
      <c r="Q104" s="99"/>
      <c r="R104" s="188">
        <f>R105+R273+R570+R577</f>
        <v>40.289391850000001</v>
      </c>
      <c r="S104" s="99"/>
      <c r="T104" s="189">
        <f>T105+T273+T570+T577</f>
        <v>16.394552990000001</v>
      </c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T104" s="19" t="s">
        <v>75</v>
      </c>
      <c r="AU104" s="19" t="s">
        <v>109</v>
      </c>
      <c r="BK104" s="190">
        <f>BK105+BK273+BK570+BK577</f>
        <v>0</v>
      </c>
    </row>
    <row r="105" s="12" customFormat="1" ht="25.92" customHeight="1">
      <c r="A105" s="12"/>
      <c r="B105" s="191"/>
      <c r="C105" s="192"/>
      <c r="D105" s="193" t="s">
        <v>75</v>
      </c>
      <c r="E105" s="194" t="s">
        <v>148</v>
      </c>
      <c r="F105" s="194" t="s">
        <v>149</v>
      </c>
      <c r="G105" s="192"/>
      <c r="H105" s="192"/>
      <c r="I105" s="195"/>
      <c r="J105" s="196">
        <f>BK105</f>
        <v>0</v>
      </c>
      <c r="K105" s="192"/>
      <c r="L105" s="197"/>
      <c r="M105" s="198"/>
      <c r="N105" s="199"/>
      <c r="O105" s="199"/>
      <c r="P105" s="200">
        <f>P106+P128+P152+P163+P218+P253+P270</f>
        <v>0</v>
      </c>
      <c r="Q105" s="199"/>
      <c r="R105" s="200">
        <f>R106+R128+R152+R163+R218+R253+R270</f>
        <v>36.375043699999999</v>
      </c>
      <c r="S105" s="199"/>
      <c r="T105" s="201">
        <f>T106+T128+T152+T163+T218+T253+T270</f>
        <v>13.189792000000001</v>
      </c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R105" s="202" t="s">
        <v>84</v>
      </c>
      <c r="AT105" s="203" t="s">
        <v>75</v>
      </c>
      <c r="AU105" s="203" t="s">
        <v>76</v>
      </c>
      <c r="AY105" s="202" t="s">
        <v>150</v>
      </c>
      <c r="BK105" s="204">
        <f>BK106+BK128+BK152+BK163+BK218+BK253+BK270</f>
        <v>0</v>
      </c>
    </row>
    <row r="106" s="12" customFormat="1" ht="22.8" customHeight="1">
      <c r="A106" s="12"/>
      <c r="B106" s="191"/>
      <c r="C106" s="192"/>
      <c r="D106" s="193" t="s">
        <v>75</v>
      </c>
      <c r="E106" s="205" t="s">
        <v>84</v>
      </c>
      <c r="F106" s="205" t="s">
        <v>151</v>
      </c>
      <c r="G106" s="192"/>
      <c r="H106" s="192"/>
      <c r="I106" s="195"/>
      <c r="J106" s="206">
        <f>BK106</f>
        <v>0</v>
      </c>
      <c r="K106" s="192"/>
      <c r="L106" s="197"/>
      <c r="M106" s="198"/>
      <c r="N106" s="199"/>
      <c r="O106" s="199"/>
      <c r="P106" s="200">
        <f>SUM(P107:P127)</f>
        <v>0</v>
      </c>
      <c r="Q106" s="199"/>
      <c r="R106" s="200">
        <f>SUM(R107:R127)</f>
        <v>12</v>
      </c>
      <c r="S106" s="199"/>
      <c r="T106" s="201">
        <f>SUM(T107:T127)</f>
        <v>0</v>
      </c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R106" s="202" t="s">
        <v>84</v>
      </c>
      <c r="AT106" s="203" t="s">
        <v>75</v>
      </c>
      <c r="AU106" s="203" t="s">
        <v>84</v>
      </c>
      <c r="AY106" s="202" t="s">
        <v>150</v>
      </c>
      <c r="BK106" s="204">
        <f>SUM(BK107:BK127)</f>
        <v>0</v>
      </c>
    </row>
    <row r="107" s="2" customFormat="1" ht="24.15" customHeight="1">
      <c r="A107" s="41"/>
      <c r="B107" s="42"/>
      <c r="C107" s="207" t="s">
        <v>84</v>
      </c>
      <c r="D107" s="207" t="s">
        <v>152</v>
      </c>
      <c r="E107" s="208" t="s">
        <v>153</v>
      </c>
      <c r="F107" s="209" t="s">
        <v>154</v>
      </c>
      <c r="G107" s="210" t="s">
        <v>155</v>
      </c>
      <c r="H107" s="211">
        <v>13.5</v>
      </c>
      <c r="I107" s="212"/>
      <c r="J107" s="213">
        <f>ROUND(I107*H107,2)</f>
        <v>0</v>
      </c>
      <c r="K107" s="209" t="s">
        <v>156</v>
      </c>
      <c r="L107" s="47"/>
      <c r="M107" s="214" t="s">
        <v>32</v>
      </c>
      <c r="N107" s="215" t="s">
        <v>47</v>
      </c>
      <c r="O107" s="87"/>
      <c r="P107" s="216">
        <f>O107*H107</f>
        <v>0</v>
      </c>
      <c r="Q107" s="216">
        <v>0</v>
      </c>
      <c r="R107" s="216">
        <f>Q107*H107</f>
        <v>0</v>
      </c>
      <c r="S107" s="216">
        <v>0</v>
      </c>
      <c r="T107" s="217">
        <f>S107*H107</f>
        <v>0</v>
      </c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  <c r="AR107" s="218" t="s">
        <v>157</v>
      </c>
      <c r="AT107" s="218" t="s">
        <v>152</v>
      </c>
      <c r="AU107" s="218" t="s">
        <v>86</v>
      </c>
      <c r="AY107" s="19" t="s">
        <v>150</v>
      </c>
      <c r="BE107" s="219">
        <f>IF(N107="základní",J107,0)</f>
        <v>0</v>
      </c>
      <c r="BF107" s="219">
        <f>IF(N107="snížená",J107,0)</f>
        <v>0</v>
      </c>
      <c r="BG107" s="219">
        <f>IF(N107="zákl. přenesená",J107,0)</f>
        <v>0</v>
      </c>
      <c r="BH107" s="219">
        <f>IF(N107="sníž. přenesená",J107,0)</f>
        <v>0</v>
      </c>
      <c r="BI107" s="219">
        <f>IF(N107="nulová",J107,0)</f>
        <v>0</v>
      </c>
      <c r="BJ107" s="19" t="s">
        <v>84</v>
      </c>
      <c r="BK107" s="219">
        <f>ROUND(I107*H107,2)</f>
        <v>0</v>
      </c>
      <c r="BL107" s="19" t="s">
        <v>157</v>
      </c>
      <c r="BM107" s="218" t="s">
        <v>158</v>
      </c>
    </row>
    <row r="108" s="2" customFormat="1">
      <c r="A108" s="41"/>
      <c r="B108" s="42"/>
      <c r="C108" s="43"/>
      <c r="D108" s="220" t="s">
        <v>159</v>
      </c>
      <c r="E108" s="43"/>
      <c r="F108" s="221" t="s">
        <v>160</v>
      </c>
      <c r="G108" s="43"/>
      <c r="H108" s="43"/>
      <c r="I108" s="222"/>
      <c r="J108" s="43"/>
      <c r="K108" s="43"/>
      <c r="L108" s="47"/>
      <c r="M108" s="223"/>
      <c r="N108" s="224"/>
      <c r="O108" s="87"/>
      <c r="P108" s="87"/>
      <c r="Q108" s="87"/>
      <c r="R108" s="87"/>
      <c r="S108" s="87"/>
      <c r="T108" s="88"/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  <c r="AT108" s="19" t="s">
        <v>159</v>
      </c>
      <c r="AU108" s="19" t="s">
        <v>86</v>
      </c>
    </row>
    <row r="109" s="13" customFormat="1">
      <c r="A109" s="13"/>
      <c r="B109" s="225"/>
      <c r="C109" s="226"/>
      <c r="D109" s="227" t="s">
        <v>161</v>
      </c>
      <c r="E109" s="228" t="s">
        <v>32</v>
      </c>
      <c r="F109" s="229" t="s">
        <v>162</v>
      </c>
      <c r="G109" s="226"/>
      <c r="H109" s="228" t="s">
        <v>32</v>
      </c>
      <c r="I109" s="230"/>
      <c r="J109" s="226"/>
      <c r="K109" s="226"/>
      <c r="L109" s="231"/>
      <c r="M109" s="232"/>
      <c r="N109" s="233"/>
      <c r="O109" s="233"/>
      <c r="P109" s="233"/>
      <c r="Q109" s="233"/>
      <c r="R109" s="233"/>
      <c r="S109" s="233"/>
      <c r="T109" s="234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T109" s="235" t="s">
        <v>161</v>
      </c>
      <c r="AU109" s="235" t="s">
        <v>86</v>
      </c>
      <c r="AV109" s="13" t="s">
        <v>84</v>
      </c>
      <c r="AW109" s="13" t="s">
        <v>38</v>
      </c>
      <c r="AX109" s="13" t="s">
        <v>76</v>
      </c>
      <c r="AY109" s="235" t="s">
        <v>150</v>
      </c>
    </row>
    <row r="110" s="14" customFormat="1">
      <c r="A110" s="14"/>
      <c r="B110" s="236"/>
      <c r="C110" s="237"/>
      <c r="D110" s="227" t="s">
        <v>161</v>
      </c>
      <c r="E110" s="238" t="s">
        <v>32</v>
      </c>
      <c r="F110" s="239" t="s">
        <v>163</v>
      </c>
      <c r="G110" s="237"/>
      <c r="H110" s="240">
        <v>13.5</v>
      </c>
      <c r="I110" s="241"/>
      <c r="J110" s="237"/>
      <c r="K110" s="237"/>
      <c r="L110" s="242"/>
      <c r="M110" s="243"/>
      <c r="N110" s="244"/>
      <c r="O110" s="244"/>
      <c r="P110" s="244"/>
      <c r="Q110" s="244"/>
      <c r="R110" s="244"/>
      <c r="S110" s="244"/>
      <c r="T110" s="245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T110" s="246" t="s">
        <v>161</v>
      </c>
      <c r="AU110" s="246" t="s">
        <v>86</v>
      </c>
      <c r="AV110" s="14" t="s">
        <v>86</v>
      </c>
      <c r="AW110" s="14" t="s">
        <v>38</v>
      </c>
      <c r="AX110" s="14" t="s">
        <v>84</v>
      </c>
      <c r="AY110" s="246" t="s">
        <v>150</v>
      </c>
    </row>
    <row r="111" s="2" customFormat="1" ht="33" customHeight="1">
      <c r="A111" s="41"/>
      <c r="B111" s="42"/>
      <c r="C111" s="207" t="s">
        <v>86</v>
      </c>
      <c r="D111" s="207" t="s">
        <v>152</v>
      </c>
      <c r="E111" s="208" t="s">
        <v>164</v>
      </c>
      <c r="F111" s="209" t="s">
        <v>165</v>
      </c>
      <c r="G111" s="210" t="s">
        <v>155</v>
      </c>
      <c r="H111" s="211">
        <v>13.5</v>
      </c>
      <c r="I111" s="212"/>
      <c r="J111" s="213">
        <f>ROUND(I111*H111,2)</f>
        <v>0</v>
      </c>
      <c r="K111" s="209" t="s">
        <v>156</v>
      </c>
      <c r="L111" s="47"/>
      <c r="M111" s="214" t="s">
        <v>32</v>
      </c>
      <c r="N111" s="215" t="s">
        <v>47</v>
      </c>
      <c r="O111" s="87"/>
      <c r="P111" s="216">
        <f>O111*H111</f>
        <v>0</v>
      </c>
      <c r="Q111" s="216">
        <v>0</v>
      </c>
      <c r="R111" s="216">
        <f>Q111*H111</f>
        <v>0</v>
      </c>
      <c r="S111" s="216">
        <v>0</v>
      </c>
      <c r="T111" s="217">
        <f>S111*H111</f>
        <v>0</v>
      </c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R111" s="218" t="s">
        <v>157</v>
      </c>
      <c r="AT111" s="218" t="s">
        <v>152</v>
      </c>
      <c r="AU111" s="218" t="s">
        <v>86</v>
      </c>
      <c r="AY111" s="19" t="s">
        <v>150</v>
      </c>
      <c r="BE111" s="219">
        <f>IF(N111="základní",J111,0)</f>
        <v>0</v>
      </c>
      <c r="BF111" s="219">
        <f>IF(N111="snížená",J111,0)</f>
        <v>0</v>
      </c>
      <c r="BG111" s="219">
        <f>IF(N111="zákl. přenesená",J111,0)</f>
        <v>0</v>
      </c>
      <c r="BH111" s="219">
        <f>IF(N111="sníž. přenesená",J111,0)</f>
        <v>0</v>
      </c>
      <c r="BI111" s="219">
        <f>IF(N111="nulová",J111,0)</f>
        <v>0</v>
      </c>
      <c r="BJ111" s="19" t="s">
        <v>84</v>
      </c>
      <c r="BK111" s="219">
        <f>ROUND(I111*H111,2)</f>
        <v>0</v>
      </c>
      <c r="BL111" s="19" t="s">
        <v>157</v>
      </c>
      <c r="BM111" s="218" t="s">
        <v>166</v>
      </c>
    </row>
    <row r="112" s="2" customFormat="1">
      <c r="A112" s="41"/>
      <c r="B112" s="42"/>
      <c r="C112" s="43"/>
      <c r="D112" s="220" t="s">
        <v>159</v>
      </c>
      <c r="E112" s="43"/>
      <c r="F112" s="221" t="s">
        <v>167</v>
      </c>
      <c r="G112" s="43"/>
      <c r="H112" s="43"/>
      <c r="I112" s="222"/>
      <c r="J112" s="43"/>
      <c r="K112" s="43"/>
      <c r="L112" s="47"/>
      <c r="M112" s="223"/>
      <c r="N112" s="224"/>
      <c r="O112" s="87"/>
      <c r="P112" s="87"/>
      <c r="Q112" s="87"/>
      <c r="R112" s="87"/>
      <c r="S112" s="87"/>
      <c r="T112" s="88"/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T112" s="19" t="s">
        <v>159</v>
      </c>
      <c r="AU112" s="19" t="s">
        <v>86</v>
      </c>
    </row>
    <row r="113" s="2" customFormat="1" ht="33" customHeight="1">
      <c r="A113" s="41"/>
      <c r="B113" s="42"/>
      <c r="C113" s="207" t="s">
        <v>168</v>
      </c>
      <c r="D113" s="207" t="s">
        <v>152</v>
      </c>
      <c r="E113" s="208" t="s">
        <v>169</v>
      </c>
      <c r="F113" s="209" t="s">
        <v>170</v>
      </c>
      <c r="G113" s="210" t="s">
        <v>155</v>
      </c>
      <c r="H113" s="211">
        <v>13.5</v>
      </c>
      <c r="I113" s="212"/>
      <c r="J113" s="213">
        <f>ROUND(I113*H113,2)</f>
        <v>0</v>
      </c>
      <c r="K113" s="209" t="s">
        <v>156</v>
      </c>
      <c r="L113" s="47"/>
      <c r="M113" s="214" t="s">
        <v>32</v>
      </c>
      <c r="N113" s="215" t="s">
        <v>47</v>
      </c>
      <c r="O113" s="87"/>
      <c r="P113" s="216">
        <f>O113*H113</f>
        <v>0</v>
      </c>
      <c r="Q113" s="216">
        <v>0</v>
      </c>
      <c r="R113" s="216">
        <f>Q113*H113</f>
        <v>0</v>
      </c>
      <c r="S113" s="216">
        <v>0</v>
      </c>
      <c r="T113" s="217">
        <f>S113*H113</f>
        <v>0</v>
      </c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  <c r="AR113" s="218" t="s">
        <v>157</v>
      </c>
      <c r="AT113" s="218" t="s">
        <v>152</v>
      </c>
      <c r="AU113" s="218" t="s">
        <v>86</v>
      </c>
      <c r="AY113" s="19" t="s">
        <v>150</v>
      </c>
      <c r="BE113" s="219">
        <f>IF(N113="základní",J113,0)</f>
        <v>0</v>
      </c>
      <c r="BF113" s="219">
        <f>IF(N113="snížená",J113,0)</f>
        <v>0</v>
      </c>
      <c r="BG113" s="219">
        <f>IF(N113="zákl. přenesená",J113,0)</f>
        <v>0</v>
      </c>
      <c r="BH113" s="219">
        <f>IF(N113="sníž. přenesená",J113,0)</f>
        <v>0</v>
      </c>
      <c r="BI113" s="219">
        <f>IF(N113="nulová",J113,0)</f>
        <v>0</v>
      </c>
      <c r="BJ113" s="19" t="s">
        <v>84</v>
      </c>
      <c r="BK113" s="219">
        <f>ROUND(I113*H113,2)</f>
        <v>0</v>
      </c>
      <c r="BL113" s="19" t="s">
        <v>157</v>
      </c>
      <c r="BM113" s="218" t="s">
        <v>171</v>
      </c>
    </row>
    <row r="114" s="2" customFormat="1">
      <c r="A114" s="41"/>
      <c r="B114" s="42"/>
      <c r="C114" s="43"/>
      <c r="D114" s="220" t="s">
        <v>159</v>
      </c>
      <c r="E114" s="43"/>
      <c r="F114" s="221" t="s">
        <v>172</v>
      </c>
      <c r="G114" s="43"/>
      <c r="H114" s="43"/>
      <c r="I114" s="222"/>
      <c r="J114" s="43"/>
      <c r="K114" s="43"/>
      <c r="L114" s="47"/>
      <c r="M114" s="223"/>
      <c r="N114" s="224"/>
      <c r="O114" s="87"/>
      <c r="P114" s="87"/>
      <c r="Q114" s="87"/>
      <c r="R114" s="87"/>
      <c r="S114" s="87"/>
      <c r="T114" s="88"/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T114" s="19" t="s">
        <v>159</v>
      </c>
      <c r="AU114" s="19" t="s">
        <v>86</v>
      </c>
    </row>
    <row r="115" s="2" customFormat="1" ht="37.8" customHeight="1">
      <c r="A115" s="41"/>
      <c r="B115" s="42"/>
      <c r="C115" s="207" t="s">
        <v>157</v>
      </c>
      <c r="D115" s="207" t="s">
        <v>152</v>
      </c>
      <c r="E115" s="208" t="s">
        <v>173</v>
      </c>
      <c r="F115" s="209" t="s">
        <v>174</v>
      </c>
      <c r="G115" s="210" t="s">
        <v>155</v>
      </c>
      <c r="H115" s="211">
        <v>13.5</v>
      </c>
      <c r="I115" s="212"/>
      <c r="J115" s="213">
        <f>ROUND(I115*H115,2)</f>
        <v>0</v>
      </c>
      <c r="K115" s="209" t="s">
        <v>156</v>
      </c>
      <c r="L115" s="47"/>
      <c r="M115" s="214" t="s">
        <v>32</v>
      </c>
      <c r="N115" s="215" t="s">
        <v>47</v>
      </c>
      <c r="O115" s="87"/>
      <c r="P115" s="216">
        <f>O115*H115</f>
        <v>0</v>
      </c>
      <c r="Q115" s="216">
        <v>0</v>
      </c>
      <c r="R115" s="216">
        <f>Q115*H115</f>
        <v>0</v>
      </c>
      <c r="S115" s="216">
        <v>0</v>
      </c>
      <c r="T115" s="217">
        <f>S115*H115</f>
        <v>0</v>
      </c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  <c r="AR115" s="218" t="s">
        <v>157</v>
      </c>
      <c r="AT115" s="218" t="s">
        <v>152</v>
      </c>
      <c r="AU115" s="218" t="s">
        <v>86</v>
      </c>
      <c r="AY115" s="19" t="s">
        <v>150</v>
      </c>
      <c r="BE115" s="219">
        <f>IF(N115="základní",J115,0)</f>
        <v>0</v>
      </c>
      <c r="BF115" s="219">
        <f>IF(N115="snížená",J115,0)</f>
        <v>0</v>
      </c>
      <c r="BG115" s="219">
        <f>IF(N115="zákl. přenesená",J115,0)</f>
        <v>0</v>
      </c>
      <c r="BH115" s="219">
        <f>IF(N115="sníž. přenesená",J115,0)</f>
        <v>0</v>
      </c>
      <c r="BI115" s="219">
        <f>IF(N115="nulová",J115,0)</f>
        <v>0</v>
      </c>
      <c r="BJ115" s="19" t="s">
        <v>84</v>
      </c>
      <c r="BK115" s="219">
        <f>ROUND(I115*H115,2)</f>
        <v>0</v>
      </c>
      <c r="BL115" s="19" t="s">
        <v>157</v>
      </c>
      <c r="BM115" s="218" t="s">
        <v>175</v>
      </c>
    </row>
    <row r="116" s="2" customFormat="1">
      <c r="A116" s="41"/>
      <c r="B116" s="42"/>
      <c r="C116" s="43"/>
      <c r="D116" s="220" t="s">
        <v>159</v>
      </c>
      <c r="E116" s="43"/>
      <c r="F116" s="221" t="s">
        <v>176</v>
      </c>
      <c r="G116" s="43"/>
      <c r="H116" s="43"/>
      <c r="I116" s="222"/>
      <c r="J116" s="43"/>
      <c r="K116" s="43"/>
      <c r="L116" s="47"/>
      <c r="M116" s="223"/>
      <c r="N116" s="224"/>
      <c r="O116" s="87"/>
      <c r="P116" s="87"/>
      <c r="Q116" s="87"/>
      <c r="R116" s="87"/>
      <c r="S116" s="87"/>
      <c r="T116" s="88"/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  <c r="AT116" s="19" t="s">
        <v>159</v>
      </c>
      <c r="AU116" s="19" t="s">
        <v>86</v>
      </c>
    </row>
    <row r="117" s="2" customFormat="1" ht="24.15" customHeight="1">
      <c r="A117" s="41"/>
      <c r="B117" s="42"/>
      <c r="C117" s="207" t="s">
        <v>177</v>
      </c>
      <c r="D117" s="207" t="s">
        <v>152</v>
      </c>
      <c r="E117" s="208" t="s">
        <v>178</v>
      </c>
      <c r="F117" s="209" t="s">
        <v>179</v>
      </c>
      <c r="G117" s="210" t="s">
        <v>180</v>
      </c>
      <c r="H117" s="211">
        <v>27</v>
      </c>
      <c r="I117" s="212"/>
      <c r="J117" s="213">
        <f>ROUND(I117*H117,2)</f>
        <v>0</v>
      </c>
      <c r="K117" s="209" t="s">
        <v>156</v>
      </c>
      <c r="L117" s="47"/>
      <c r="M117" s="214" t="s">
        <v>32</v>
      </c>
      <c r="N117" s="215" t="s">
        <v>47</v>
      </c>
      <c r="O117" s="87"/>
      <c r="P117" s="216">
        <f>O117*H117</f>
        <v>0</v>
      </c>
      <c r="Q117" s="216">
        <v>0</v>
      </c>
      <c r="R117" s="216">
        <f>Q117*H117</f>
        <v>0</v>
      </c>
      <c r="S117" s="216">
        <v>0</v>
      </c>
      <c r="T117" s="217">
        <f>S117*H117</f>
        <v>0</v>
      </c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  <c r="AE117" s="41"/>
      <c r="AR117" s="218" t="s">
        <v>157</v>
      </c>
      <c r="AT117" s="218" t="s">
        <v>152</v>
      </c>
      <c r="AU117" s="218" t="s">
        <v>86</v>
      </c>
      <c r="AY117" s="19" t="s">
        <v>150</v>
      </c>
      <c r="BE117" s="219">
        <f>IF(N117="základní",J117,0)</f>
        <v>0</v>
      </c>
      <c r="BF117" s="219">
        <f>IF(N117="snížená",J117,0)</f>
        <v>0</v>
      </c>
      <c r="BG117" s="219">
        <f>IF(N117="zákl. přenesená",J117,0)</f>
        <v>0</v>
      </c>
      <c r="BH117" s="219">
        <f>IF(N117="sníž. přenesená",J117,0)</f>
        <v>0</v>
      </c>
      <c r="BI117" s="219">
        <f>IF(N117="nulová",J117,0)</f>
        <v>0</v>
      </c>
      <c r="BJ117" s="19" t="s">
        <v>84</v>
      </c>
      <c r="BK117" s="219">
        <f>ROUND(I117*H117,2)</f>
        <v>0</v>
      </c>
      <c r="BL117" s="19" t="s">
        <v>157</v>
      </c>
      <c r="BM117" s="218" t="s">
        <v>181</v>
      </c>
    </row>
    <row r="118" s="2" customFormat="1">
      <c r="A118" s="41"/>
      <c r="B118" s="42"/>
      <c r="C118" s="43"/>
      <c r="D118" s="220" t="s">
        <v>159</v>
      </c>
      <c r="E118" s="43"/>
      <c r="F118" s="221" t="s">
        <v>182</v>
      </c>
      <c r="G118" s="43"/>
      <c r="H118" s="43"/>
      <c r="I118" s="222"/>
      <c r="J118" s="43"/>
      <c r="K118" s="43"/>
      <c r="L118" s="47"/>
      <c r="M118" s="223"/>
      <c r="N118" s="224"/>
      <c r="O118" s="87"/>
      <c r="P118" s="87"/>
      <c r="Q118" s="87"/>
      <c r="R118" s="87"/>
      <c r="S118" s="87"/>
      <c r="T118" s="88"/>
      <c r="U118" s="41"/>
      <c r="V118" s="41"/>
      <c r="W118" s="41"/>
      <c r="X118" s="41"/>
      <c r="Y118" s="41"/>
      <c r="Z118" s="41"/>
      <c r="AA118" s="41"/>
      <c r="AB118" s="41"/>
      <c r="AC118" s="41"/>
      <c r="AD118" s="41"/>
      <c r="AE118" s="41"/>
      <c r="AT118" s="19" t="s">
        <v>159</v>
      </c>
      <c r="AU118" s="19" t="s">
        <v>86</v>
      </c>
    </row>
    <row r="119" s="14" customFormat="1">
      <c r="A119" s="14"/>
      <c r="B119" s="236"/>
      <c r="C119" s="237"/>
      <c r="D119" s="227" t="s">
        <v>161</v>
      </c>
      <c r="E119" s="237"/>
      <c r="F119" s="239" t="s">
        <v>183</v>
      </c>
      <c r="G119" s="237"/>
      <c r="H119" s="240">
        <v>27</v>
      </c>
      <c r="I119" s="241"/>
      <c r="J119" s="237"/>
      <c r="K119" s="237"/>
      <c r="L119" s="242"/>
      <c r="M119" s="243"/>
      <c r="N119" s="244"/>
      <c r="O119" s="244"/>
      <c r="P119" s="244"/>
      <c r="Q119" s="244"/>
      <c r="R119" s="244"/>
      <c r="S119" s="244"/>
      <c r="T119" s="245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T119" s="246" t="s">
        <v>161</v>
      </c>
      <c r="AU119" s="246" t="s">
        <v>86</v>
      </c>
      <c r="AV119" s="14" t="s">
        <v>86</v>
      </c>
      <c r="AW119" s="14" t="s">
        <v>4</v>
      </c>
      <c r="AX119" s="14" t="s">
        <v>84</v>
      </c>
      <c r="AY119" s="246" t="s">
        <v>150</v>
      </c>
    </row>
    <row r="120" s="2" customFormat="1" ht="24.15" customHeight="1">
      <c r="A120" s="41"/>
      <c r="B120" s="42"/>
      <c r="C120" s="207" t="s">
        <v>184</v>
      </c>
      <c r="D120" s="207" t="s">
        <v>152</v>
      </c>
      <c r="E120" s="208" t="s">
        <v>185</v>
      </c>
      <c r="F120" s="209" t="s">
        <v>186</v>
      </c>
      <c r="G120" s="210" t="s">
        <v>155</v>
      </c>
      <c r="H120" s="211">
        <v>13.5</v>
      </c>
      <c r="I120" s="212"/>
      <c r="J120" s="213">
        <f>ROUND(I120*H120,2)</f>
        <v>0</v>
      </c>
      <c r="K120" s="209" t="s">
        <v>156</v>
      </c>
      <c r="L120" s="47"/>
      <c r="M120" s="214" t="s">
        <v>32</v>
      </c>
      <c r="N120" s="215" t="s">
        <v>47</v>
      </c>
      <c r="O120" s="87"/>
      <c r="P120" s="216">
        <f>O120*H120</f>
        <v>0</v>
      </c>
      <c r="Q120" s="216">
        <v>0</v>
      </c>
      <c r="R120" s="216">
        <f>Q120*H120</f>
        <v>0</v>
      </c>
      <c r="S120" s="216">
        <v>0</v>
      </c>
      <c r="T120" s="217">
        <f>S120*H120</f>
        <v>0</v>
      </c>
      <c r="U120" s="41"/>
      <c r="V120" s="41"/>
      <c r="W120" s="41"/>
      <c r="X120" s="41"/>
      <c r="Y120" s="41"/>
      <c r="Z120" s="41"/>
      <c r="AA120" s="41"/>
      <c r="AB120" s="41"/>
      <c r="AC120" s="41"/>
      <c r="AD120" s="41"/>
      <c r="AE120" s="41"/>
      <c r="AR120" s="218" t="s">
        <v>157</v>
      </c>
      <c r="AT120" s="218" t="s">
        <v>152</v>
      </c>
      <c r="AU120" s="218" t="s">
        <v>86</v>
      </c>
      <c r="AY120" s="19" t="s">
        <v>150</v>
      </c>
      <c r="BE120" s="219">
        <f>IF(N120="základní",J120,0)</f>
        <v>0</v>
      </c>
      <c r="BF120" s="219">
        <f>IF(N120="snížená",J120,0)</f>
        <v>0</v>
      </c>
      <c r="BG120" s="219">
        <f>IF(N120="zákl. přenesená",J120,0)</f>
        <v>0</v>
      </c>
      <c r="BH120" s="219">
        <f>IF(N120="sníž. přenesená",J120,0)</f>
        <v>0</v>
      </c>
      <c r="BI120" s="219">
        <f>IF(N120="nulová",J120,0)</f>
        <v>0</v>
      </c>
      <c r="BJ120" s="19" t="s">
        <v>84</v>
      </c>
      <c r="BK120" s="219">
        <f>ROUND(I120*H120,2)</f>
        <v>0</v>
      </c>
      <c r="BL120" s="19" t="s">
        <v>157</v>
      </c>
      <c r="BM120" s="218" t="s">
        <v>187</v>
      </c>
    </row>
    <row r="121" s="2" customFormat="1">
      <c r="A121" s="41"/>
      <c r="B121" s="42"/>
      <c r="C121" s="43"/>
      <c r="D121" s="220" t="s">
        <v>159</v>
      </c>
      <c r="E121" s="43"/>
      <c r="F121" s="221" t="s">
        <v>188</v>
      </c>
      <c r="G121" s="43"/>
      <c r="H121" s="43"/>
      <c r="I121" s="222"/>
      <c r="J121" s="43"/>
      <c r="K121" s="43"/>
      <c r="L121" s="47"/>
      <c r="M121" s="223"/>
      <c r="N121" s="224"/>
      <c r="O121" s="87"/>
      <c r="P121" s="87"/>
      <c r="Q121" s="87"/>
      <c r="R121" s="87"/>
      <c r="S121" s="87"/>
      <c r="T121" s="88"/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  <c r="AT121" s="19" t="s">
        <v>159</v>
      </c>
      <c r="AU121" s="19" t="s">
        <v>86</v>
      </c>
    </row>
    <row r="122" s="2" customFormat="1" ht="37.8" customHeight="1">
      <c r="A122" s="41"/>
      <c r="B122" s="42"/>
      <c r="C122" s="207" t="s">
        <v>189</v>
      </c>
      <c r="D122" s="207" t="s">
        <v>152</v>
      </c>
      <c r="E122" s="208" t="s">
        <v>190</v>
      </c>
      <c r="F122" s="209" t="s">
        <v>191</v>
      </c>
      <c r="G122" s="210" t="s">
        <v>155</v>
      </c>
      <c r="H122" s="211">
        <v>6</v>
      </c>
      <c r="I122" s="212"/>
      <c r="J122" s="213">
        <f>ROUND(I122*H122,2)</f>
        <v>0</v>
      </c>
      <c r="K122" s="209" t="s">
        <v>156</v>
      </c>
      <c r="L122" s="47"/>
      <c r="M122" s="214" t="s">
        <v>32</v>
      </c>
      <c r="N122" s="215" t="s">
        <v>47</v>
      </c>
      <c r="O122" s="87"/>
      <c r="P122" s="216">
        <f>O122*H122</f>
        <v>0</v>
      </c>
      <c r="Q122" s="216">
        <v>0</v>
      </c>
      <c r="R122" s="216">
        <f>Q122*H122</f>
        <v>0</v>
      </c>
      <c r="S122" s="216">
        <v>0</v>
      </c>
      <c r="T122" s="217">
        <f>S122*H122</f>
        <v>0</v>
      </c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  <c r="AR122" s="218" t="s">
        <v>157</v>
      </c>
      <c r="AT122" s="218" t="s">
        <v>152</v>
      </c>
      <c r="AU122" s="218" t="s">
        <v>86</v>
      </c>
      <c r="AY122" s="19" t="s">
        <v>150</v>
      </c>
      <c r="BE122" s="219">
        <f>IF(N122="základní",J122,0)</f>
        <v>0</v>
      </c>
      <c r="BF122" s="219">
        <f>IF(N122="snížená",J122,0)</f>
        <v>0</v>
      </c>
      <c r="BG122" s="219">
        <f>IF(N122="zákl. přenesená",J122,0)</f>
        <v>0</v>
      </c>
      <c r="BH122" s="219">
        <f>IF(N122="sníž. přenesená",J122,0)</f>
        <v>0</v>
      </c>
      <c r="BI122" s="219">
        <f>IF(N122="nulová",J122,0)</f>
        <v>0</v>
      </c>
      <c r="BJ122" s="19" t="s">
        <v>84</v>
      </c>
      <c r="BK122" s="219">
        <f>ROUND(I122*H122,2)</f>
        <v>0</v>
      </c>
      <c r="BL122" s="19" t="s">
        <v>157</v>
      </c>
      <c r="BM122" s="218" t="s">
        <v>192</v>
      </c>
    </row>
    <row r="123" s="2" customFormat="1">
      <c r="A123" s="41"/>
      <c r="B123" s="42"/>
      <c r="C123" s="43"/>
      <c r="D123" s="220" t="s">
        <v>159</v>
      </c>
      <c r="E123" s="43"/>
      <c r="F123" s="221" t="s">
        <v>193</v>
      </c>
      <c r="G123" s="43"/>
      <c r="H123" s="43"/>
      <c r="I123" s="222"/>
      <c r="J123" s="43"/>
      <c r="K123" s="43"/>
      <c r="L123" s="47"/>
      <c r="M123" s="223"/>
      <c r="N123" s="224"/>
      <c r="O123" s="87"/>
      <c r="P123" s="87"/>
      <c r="Q123" s="87"/>
      <c r="R123" s="87"/>
      <c r="S123" s="87"/>
      <c r="T123" s="88"/>
      <c r="U123" s="41"/>
      <c r="V123" s="41"/>
      <c r="W123" s="41"/>
      <c r="X123" s="41"/>
      <c r="Y123" s="41"/>
      <c r="Z123" s="41"/>
      <c r="AA123" s="41"/>
      <c r="AB123" s="41"/>
      <c r="AC123" s="41"/>
      <c r="AD123" s="41"/>
      <c r="AE123" s="41"/>
      <c r="AT123" s="19" t="s">
        <v>159</v>
      </c>
      <c r="AU123" s="19" t="s">
        <v>86</v>
      </c>
    </row>
    <row r="124" s="13" customFormat="1">
      <c r="A124" s="13"/>
      <c r="B124" s="225"/>
      <c r="C124" s="226"/>
      <c r="D124" s="227" t="s">
        <v>161</v>
      </c>
      <c r="E124" s="228" t="s">
        <v>32</v>
      </c>
      <c r="F124" s="229" t="s">
        <v>194</v>
      </c>
      <c r="G124" s="226"/>
      <c r="H124" s="228" t="s">
        <v>32</v>
      </c>
      <c r="I124" s="230"/>
      <c r="J124" s="226"/>
      <c r="K124" s="226"/>
      <c r="L124" s="231"/>
      <c r="M124" s="232"/>
      <c r="N124" s="233"/>
      <c r="O124" s="233"/>
      <c r="P124" s="233"/>
      <c r="Q124" s="233"/>
      <c r="R124" s="233"/>
      <c r="S124" s="233"/>
      <c r="T124" s="234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T124" s="235" t="s">
        <v>161</v>
      </c>
      <c r="AU124" s="235" t="s">
        <v>86</v>
      </c>
      <c r="AV124" s="13" t="s">
        <v>84</v>
      </c>
      <c r="AW124" s="13" t="s">
        <v>38</v>
      </c>
      <c r="AX124" s="13" t="s">
        <v>76</v>
      </c>
      <c r="AY124" s="235" t="s">
        <v>150</v>
      </c>
    </row>
    <row r="125" s="14" customFormat="1">
      <c r="A125" s="14"/>
      <c r="B125" s="236"/>
      <c r="C125" s="237"/>
      <c r="D125" s="227" t="s">
        <v>161</v>
      </c>
      <c r="E125" s="238" t="s">
        <v>32</v>
      </c>
      <c r="F125" s="239" t="s">
        <v>195</v>
      </c>
      <c r="G125" s="237"/>
      <c r="H125" s="240">
        <v>6</v>
      </c>
      <c r="I125" s="241"/>
      <c r="J125" s="237"/>
      <c r="K125" s="237"/>
      <c r="L125" s="242"/>
      <c r="M125" s="243"/>
      <c r="N125" s="244"/>
      <c r="O125" s="244"/>
      <c r="P125" s="244"/>
      <c r="Q125" s="244"/>
      <c r="R125" s="244"/>
      <c r="S125" s="244"/>
      <c r="T125" s="245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T125" s="246" t="s">
        <v>161</v>
      </c>
      <c r="AU125" s="246" t="s">
        <v>86</v>
      </c>
      <c r="AV125" s="14" t="s">
        <v>86</v>
      </c>
      <c r="AW125" s="14" t="s">
        <v>38</v>
      </c>
      <c r="AX125" s="14" t="s">
        <v>84</v>
      </c>
      <c r="AY125" s="246" t="s">
        <v>150</v>
      </c>
    </row>
    <row r="126" s="2" customFormat="1" ht="16.5" customHeight="1">
      <c r="A126" s="41"/>
      <c r="B126" s="42"/>
      <c r="C126" s="247" t="s">
        <v>196</v>
      </c>
      <c r="D126" s="247" t="s">
        <v>197</v>
      </c>
      <c r="E126" s="248" t="s">
        <v>198</v>
      </c>
      <c r="F126" s="249" t="s">
        <v>199</v>
      </c>
      <c r="G126" s="250" t="s">
        <v>180</v>
      </c>
      <c r="H126" s="251">
        <v>12</v>
      </c>
      <c r="I126" s="252"/>
      <c r="J126" s="253">
        <f>ROUND(I126*H126,2)</f>
        <v>0</v>
      </c>
      <c r="K126" s="249" t="s">
        <v>156</v>
      </c>
      <c r="L126" s="254"/>
      <c r="M126" s="255" t="s">
        <v>32</v>
      </c>
      <c r="N126" s="256" t="s">
        <v>47</v>
      </c>
      <c r="O126" s="87"/>
      <c r="P126" s="216">
        <f>O126*H126</f>
        <v>0</v>
      </c>
      <c r="Q126" s="216">
        <v>1</v>
      </c>
      <c r="R126" s="216">
        <f>Q126*H126</f>
        <v>12</v>
      </c>
      <c r="S126" s="216">
        <v>0</v>
      </c>
      <c r="T126" s="217">
        <f>S126*H126</f>
        <v>0</v>
      </c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  <c r="AE126" s="41"/>
      <c r="AR126" s="218" t="s">
        <v>196</v>
      </c>
      <c r="AT126" s="218" t="s">
        <v>197</v>
      </c>
      <c r="AU126" s="218" t="s">
        <v>86</v>
      </c>
      <c r="AY126" s="19" t="s">
        <v>150</v>
      </c>
      <c r="BE126" s="219">
        <f>IF(N126="základní",J126,0)</f>
        <v>0</v>
      </c>
      <c r="BF126" s="219">
        <f>IF(N126="snížená",J126,0)</f>
        <v>0</v>
      </c>
      <c r="BG126" s="219">
        <f>IF(N126="zákl. přenesená",J126,0)</f>
        <v>0</v>
      </c>
      <c r="BH126" s="219">
        <f>IF(N126="sníž. přenesená",J126,0)</f>
        <v>0</v>
      </c>
      <c r="BI126" s="219">
        <f>IF(N126="nulová",J126,0)</f>
        <v>0</v>
      </c>
      <c r="BJ126" s="19" t="s">
        <v>84</v>
      </c>
      <c r="BK126" s="219">
        <f>ROUND(I126*H126,2)</f>
        <v>0</v>
      </c>
      <c r="BL126" s="19" t="s">
        <v>157</v>
      </c>
      <c r="BM126" s="218" t="s">
        <v>200</v>
      </c>
    </row>
    <row r="127" s="14" customFormat="1">
      <c r="A127" s="14"/>
      <c r="B127" s="236"/>
      <c r="C127" s="237"/>
      <c r="D127" s="227" t="s">
        <v>161</v>
      </c>
      <c r="E127" s="237"/>
      <c r="F127" s="239" t="s">
        <v>201</v>
      </c>
      <c r="G127" s="237"/>
      <c r="H127" s="240">
        <v>12</v>
      </c>
      <c r="I127" s="241"/>
      <c r="J127" s="237"/>
      <c r="K127" s="237"/>
      <c r="L127" s="242"/>
      <c r="M127" s="243"/>
      <c r="N127" s="244"/>
      <c r="O127" s="244"/>
      <c r="P127" s="244"/>
      <c r="Q127" s="244"/>
      <c r="R127" s="244"/>
      <c r="S127" s="244"/>
      <c r="T127" s="245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T127" s="246" t="s">
        <v>161</v>
      </c>
      <c r="AU127" s="246" t="s">
        <v>86</v>
      </c>
      <c r="AV127" s="14" t="s">
        <v>86</v>
      </c>
      <c r="AW127" s="14" t="s">
        <v>4</v>
      </c>
      <c r="AX127" s="14" t="s">
        <v>84</v>
      </c>
      <c r="AY127" s="246" t="s">
        <v>150</v>
      </c>
    </row>
    <row r="128" s="12" customFormat="1" ht="22.8" customHeight="1">
      <c r="A128" s="12"/>
      <c r="B128" s="191"/>
      <c r="C128" s="192"/>
      <c r="D128" s="193" t="s">
        <v>75</v>
      </c>
      <c r="E128" s="205" t="s">
        <v>86</v>
      </c>
      <c r="F128" s="205" t="s">
        <v>202</v>
      </c>
      <c r="G128" s="192"/>
      <c r="H128" s="192"/>
      <c r="I128" s="195"/>
      <c r="J128" s="206">
        <f>BK128</f>
        <v>0</v>
      </c>
      <c r="K128" s="192"/>
      <c r="L128" s="197"/>
      <c r="M128" s="198"/>
      <c r="N128" s="199"/>
      <c r="O128" s="199"/>
      <c r="P128" s="200">
        <f>SUM(P129:P151)</f>
        <v>0</v>
      </c>
      <c r="Q128" s="199"/>
      <c r="R128" s="200">
        <f>SUM(R129:R151)</f>
        <v>10.484986419999999</v>
      </c>
      <c r="S128" s="199"/>
      <c r="T128" s="201">
        <f>SUM(T129:T151)</f>
        <v>0</v>
      </c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R128" s="202" t="s">
        <v>84</v>
      </c>
      <c r="AT128" s="203" t="s">
        <v>75</v>
      </c>
      <c r="AU128" s="203" t="s">
        <v>84</v>
      </c>
      <c r="AY128" s="202" t="s">
        <v>150</v>
      </c>
      <c r="BK128" s="204">
        <f>SUM(BK129:BK151)</f>
        <v>0</v>
      </c>
    </row>
    <row r="129" s="2" customFormat="1" ht="21.75" customHeight="1">
      <c r="A129" s="41"/>
      <c r="B129" s="42"/>
      <c r="C129" s="207" t="s">
        <v>203</v>
      </c>
      <c r="D129" s="207" t="s">
        <v>152</v>
      </c>
      <c r="E129" s="208" t="s">
        <v>204</v>
      </c>
      <c r="F129" s="209" t="s">
        <v>205</v>
      </c>
      <c r="G129" s="210" t="s">
        <v>155</v>
      </c>
      <c r="H129" s="211">
        <v>1.6200000000000001</v>
      </c>
      <c r="I129" s="212"/>
      <c r="J129" s="213">
        <f>ROUND(I129*H129,2)</f>
        <v>0</v>
      </c>
      <c r="K129" s="209" t="s">
        <v>156</v>
      </c>
      <c r="L129" s="47"/>
      <c r="M129" s="214" t="s">
        <v>32</v>
      </c>
      <c r="N129" s="215" t="s">
        <v>47</v>
      </c>
      <c r="O129" s="87"/>
      <c r="P129" s="216">
        <f>O129*H129</f>
        <v>0</v>
      </c>
      <c r="Q129" s="216">
        <v>2.5018699999999998</v>
      </c>
      <c r="R129" s="216">
        <f>Q129*H129</f>
        <v>4.0530293999999998</v>
      </c>
      <c r="S129" s="216">
        <v>0</v>
      </c>
      <c r="T129" s="217">
        <f>S129*H129</f>
        <v>0</v>
      </c>
      <c r="U129" s="41"/>
      <c r="V129" s="41"/>
      <c r="W129" s="41"/>
      <c r="X129" s="41"/>
      <c r="Y129" s="41"/>
      <c r="Z129" s="41"/>
      <c r="AA129" s="41"/>
      <c r="AB129" s="41"/>
      <c r="AC129" s="41"/>
      <c r="AD129" s="41"/>
      <c r="AE129" s="41"/>
      <c r="AR129" s="218" t="s">
        <v>157</v>
      </c>
      <c r="AT129" s="218" t="s">
        <v>152</v>
      </c>
      <c r="AU129" s="218" t="s">
        <v>86</v>
      </c>
      <c r="AY129" s="19" t="s">
        <v>150</v>
      </c>
      <c r="BE129" s="219">
        <f>IF(N129="základní",J129,0)</f>
        <v>0</v>
      </c>
      <c r="BF129" s="219">
        <f>IF(N129="snížená",J129,0)</f>
        <v>0</v>
      </c>
      <c r="BG129" s="219">
        <f>IF(N129="zákl. přenesená",J129,0)</f>
        <v>0</v>
      </c>
      <c r="BH129" s="219">
        <f>IF(N129="sníž. přenesená",J129,0)</f>
        <v>0</v>
      </c>
      <c r="BI129" s="219">
        <f>IF(N129="nulová",J129,0)</f>
        <v>0</v>
      </c>
      <c r="BJ129" s="19" t="s">
        <v>84</v>
      </c>
      <c r="BK129" s="219">
        <f>ROUND(I129*H129,2)</f>
        <v>0</v>
      </c>
      <c r="BL129" s="19" t="s">
        <v>157</v>
      </c>
      <c r="BM129" s="218" t="s">
        <v>206</v>
      </c>
    </row>
    <row r="130" s="2" customFormat="1">
      <c r="A130" s="41"/>
      <c r="B130" s="42"/>
      <c r="C130" s="43"/>
      <c r="D130" s="220" t="s">
        <v>159</v>
      </c>
      <c r="E130" s="43"/>
      <c r="F130" s="221" t="s">
        <v>207</v>
      </c>
      <c r="G130" s="43"/>
      <c r="H130" s="43"/>
      <c r="I130" s="222"/>
      <c r="J130" s="43"/>
      <c r="K130" s="43"/>
      <c r="L130" s="47"/>
      <c r="M130" s="223"/>
      <c r="N130" s="224"/>
      <c r="O130" s="87"/>
      <c r="P130" s="87"/>
      <c r="Q130" s="87"/>
      <c r="R130" s="87"/>
      <c r="S130" s="87"/>
      <c r="T130" s="88"/>
      <c r="U130" s="41"/>
      <c r="V130" s="41"/>
      <c r="W130" s="41"/>
      <c r="X130" s="41"/>
      <c r="Y130" s="41"/>
      <c r="Z130" s="41"/>
      <c r="AA130" s="41"/>
      <c r="AB130" s="41"/>
      <c r="AC130" s="41"/>
      <c r="AD130" s="41"/>
      <c r="AE130" s="41"/>
      <c r="AT130" s="19" t="s">
        <v>159</v>
      </c>
      <c r="AU130" s="19" t="s">
        <v>86</v>
      </c>
    </row>
    <row r="131" s="2" customFormat="1">
      <c r="A131" s="41"/>
      <c r="B131" s="42"/>
      <c r="C131" s="43"/>
      <c r="D131" s="227" t="s">
        <v>208</v>
      </c>
      <c r="E131" s="43"/>
      <c r="F131" s="257" t="s">
        <v>209</v>
      </c>
      <c r="G131" s="43"/>
      <c r="H131" s="43"/>
      <c r="I131" s="222"/>
      <c r="J131" s="43"/>
      <c r="K131" s="43"/>
      <c r="L131" s="47"/>
      <c r="M131" s="223"/>
      <c r="N131" s="224"/>
      <c r="O131" s="87"/>
      <c r="P131" s="87"/>
      <c r="Q131" s="87"/>
      <c r="R131" s="87"/>
      <c r="S131" s="87"/>
      <c r="T131" s="88"/>
      <c r="U131" s="41"/>
      <c r="V131" s="41"/>
      <c r="W131" s="41"/>
      <c r="X131" s="41"/>
      <c r="Y131" s="41"/>
      <c r="Z131" s="41"/>
      <c r="AA131" s="41"/>
      <c r="AB131" s="41"/>
      <c r="AC131" s="41"/>
      <c r="AD131" s="41"/>
      <c r="AE131" s="41"/>
      <c r="AT131" s="19" t="s">
        <v>208</v>
      </c>
      <c r="AU131" s="19" t="s">
        <v>86</v>
      </c>
    </row>
    <row r="132" s="14" customFormat="1">
      <c r="A132" s="14"/>
      <c r="B132" s="236"/>
      <c r="C132" s="237"/>
      <c r="D132" s="227" t="s">
        <v>161</v>
      </c>
      <c r="E132" s="238" t="s">
        <v>32</v>
      </c>
      <c r="F132" s="239" t="s">
        <v>210</v>
      </c>
      <c r="G132" s="237"/>
      <c r="H132" s="240">
        <v>1.6200000000000001</v>
      </c>
      <c r="I132" s="241"/>
      <c r="J132" s="237"/>
      <c r="K132" s="237"/>
      <c r="L132" s="242"/>
      <c r="M132" s="243"/>
      <c r="N132" s="244"/>
      <c r="O132" s="244"/>
      <c r="P132" s="244"/>
      <c r="Q132" s="244"/>
      <c r="R132" s="244"/>
      <c r="S132" s="244"/>
      <c r="T132" s="245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T132" s="246" t="s">
        <v>161</v>
      </c>
      <c r="AU132" s="246" t="s">
        <v>86</v>
      </c>
      <c r="AV132" s="14" t="s">
        <v>86</v>
      </c>
      <c r="AW132" s="14" t="s">
        <v>38</v>
      </c>
      <c r="AX132" s="14" t="s">
        <v>84</v>
      </c>
      <c r="AY132" s="246" t="s">
        <v>150</v>
      </c>
    </row>
    <row r="133" s="2" customFormat="1" ht="16.5" customHeight="1">
      <c r="A133" s="41"/>
      <c r="B133" s="42"/>
      <c r="C133" s="207" t="s">
        <v>211</v>
      </c>
      <c r="D133" s="207" t="s">
        <v>152</v>
      </c>
      <c r="E133" s="208" t="s">
        <v>212</v>
      </c>
      <c r="F133" s="209" t="s">
        <v>213</v>
      </c>
      <c r="G133" s="210" t="s">
        <v>214</v>
      </c>
      <c r="H133" s="211">
        <v>2.5499999999999998</v>
      </c>
      <c r="I133" s="212"/>
      <c r="J133" s="213">
        <f>ROUND(I133*H133,2)</f>
        <v>0</v>
      </c>
      <c r="K133" s="209" t="s">
        <v>156</v>
      </c>
      <c r="L133" s="47"/>
      <c r="M133" s="214" t="s">
        <v>32</v>
      </c>
      <c r="N133" s="215" t="s">
        <v>47</v>
      </c>
      <c r="O133" s="87"/>
      <c r="P133" s="216">
        <f>O133*H133</f>
        <v>0</v>
      </c>
      <c r="Q133" s="216">
        <v>0.0029399999999999999</v>
      </c>
      <c r="R133" s="216">
        <f>Q133*H133</f>
        <v>0.0074969999999999993</v>
      </c>
      <c r="S133" s="216">
        <v>0</v>
      </c>
      <c r="T133" s="217">
        <f>S133*H133</f>
        <v>0</v>
      </c>
      <c r="U133" s="41"/>
      <c r="V133" s="41"/>
      <c r="W133" s="41"/>
      <c r="X133" s="41"/>
      <c r="Y133" s="41"/>
      <c r="Z133" s="41"/>
      <c r="AA133" s="41"/>
      <c r="AB133" s="41"/>
      <c r="AC133" s="41"/>
      <c r="AD133" s="41"/>
      <c r="AE133" s="41"/>
      <c r="AR133" s="218" t="s">
        <v>157</v>
      </c>
      <c r="AT133" s="218" t="s">
        <v>152</v>
      </c>
      <c r="AU133" s="218" t="s">
        <v>86</v>
      </c>
      <c r="AY133" s="19" t="s">
        <v>150</v>
      </c>
      <c r="BE133" s="219">
        <f>IF(N133="základní",J133,0)</f>
        <v>0</v>
      </c>
      <c r="BF133" s="219">
        <f>IF(N133="snížená",J133,0)</f>
        <v>0</v>
      </c>
      <c r="BG133" s="219">
        <f>IF(N133="zákl. přenesená",J133,0)</f>
        <v>0</v>
      </c>
      <c r="BH133" s="219">
        <f>IF(N133="sníž. přenesená",J133,0)</f>
        <v>0</v>
      </c>
      <c r="BI133" s="219">
        <f>IF(N133="nulová",J133,0)</f>
        <v>0</v>
      </c>
      <c r="BJ133" s="19" t="s">
        <v>84</v>
      </c>
      <c r="BK133" s="219">
        <f>ROUND(I133*H133,2)</f>
        <v>0</v>
      </c>
      <c r="BL133" s="19" t="s">
        <v>157</v>
      </c>
      <c r="BM133" s="218" t="s">
        <v>215</v>
      </c>
    </row>
    <row r="134" s="2" customFormat="1">
      <c r="A134" s="41"/>
      <c r="B134" s="42"/>
      <c r="C134" s="43"/>
      <c r="D134" s="220" t="s">
        <v>159</v>
      </c>
      <c r="E134" s="43"/>
      <c r="F134" s="221" t="s">
        <v>216</v>
      </c>
      <c r="G134" s="43"/>
      <c r="H134" s="43"/>
      <c r="I134" s="222"/>
      <c r="J134" s="43"/>
      <c r="K134" s="43"/>
      <c r="L134" s="47"/>
      <c r="M134" s="223"/>
      <c r="N134" s="224"/>
      <c r="O134" s="87"/>
      <c r="P134" s="87"/>
      <c r="Q134" s="87"/>
      <c r="R134" s="87"/>
      <c r="S134" s="87"/>
      <c r="T134" s="88"/>
      <c r="U134" s="41"/>
      <c r="V134" s="41"/>
      <c r="W134" s="41"/>
      <c r="X134" s="41"/>
      <c r="Y134" s="41"/>
      <c r="Z134" s="41"/>
      <c r="AA134" s="41"/>
      <c r="AB134" s="41"/>
      <c r="AC134" s="41"/>
      <c r="AD134" s="41"/>
      <c r="AE134" s="41"/>
      <c r="AT134" s="19" t="s">
        <v>159</v>
      </c>
      <c r="AU134" s="19" t="s">
        <v>86</v>
      </c>
    </row>
    <row r="135" s="14" customFormat="1">
      <c r="A135" s="14"/>
      <c r="B135" s="236"/>
      <c r="C135" s="237"/>
      <c r="D135" s="227" t="s">
        <v>161</v>
      </c>
      <c r="E135" s="238" t="s">
        <v>32</v>
      </c>
      <c r="F135" s="239" t="s">
        <v>217</v>
      </c>
      <c r="G135" s="237"/>
      <c r="H135" s="240">
        <v>2.5499999999999998</v>
      </c>
      <c r="I135" s="241"/>
      <c r="J135" s="237"/>
      <c r="K135" s="237"/>
      <c r="L135" s="242"/>
      <c r="M135" s="243"/>
      <c r="N135" s="244"/>
      <c r="O135" s="244"/>
      <c r="P135" s="244"/>
      <c r="Q135" s="244"/>
      <c r="R135" s="244"/>
      <c r="S135" s="244"/>
      <c r="T135" s="245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T135" s="246" t="s">
        <v>161</v>
      </c>
      <c r="AU135" s="246" t="s">
        <v>86</v>
      </c>
      <c r="AV135" s="14" t="s">
        <v>86</v>
      </c>
      <c r="AW135" s="14" t="s">
        <v>38</v>
      </c>
      <c r="AX135" s="14" t="s">
        <v>84</v>
      </c>
      <c r="AY135" s="246" t="s">
        <v>150</v>
      </c>
    </row>
    <row r="136" s="2" customFormat="1" ht="16.5" customHeight="1">
      <c r="A136" s="41"/>
      <c r="B136" s="42"/>
      <c r="C136" s="207" t="s">
        <v>218</v>
      </c>
      <c r="D136" s="207" t="s">
        <v>152</v>
      </c>
      <c r="E136" s="208" t="s">
        <v>219</v>
      </c>
      <c r="F136" s="209" t="s">
        <v>220</v>
      </c>
      <c r="G136" s="210" t="s">
        <v>214</v>
      </c>
      <c r="H136" s="211">
        <v>2.5499999999999998</v>
      </c>
      <c r="I136" s="212"/>
      <c r="J136" s="213">
        <f>ROUND(I136*H136,2)</f>
        <v>0</v>
      </c>
      <c r="K136" s="209" t="s">
        <v>156</v>
      </c>
      <c r="L136" s="47"/>
      <c r="M136" s="214" t="s">
        <v>32</v>
      </c>
      <c r="N136" s="215" t="s">
        <v>47</v>
      </c>
      <c r="O136" s="87"/>
      <c r="P136" s="216">
        <f>O136*H136</f>
        <v>0</v>
      </c>
      <c r="Q136" s="216">
        <v>0</v>
      </c>
      <c r="R136" s="216">
        <f>Q136*H136</f>
        <v>0</v>
      </c>
      <c r="S136" s="216">
        <v>0</v>
      </c>
      <c r="T136" s="217">
        <f>S136*H136</f>
        <v>0</v>
      </c>
      <c r="U136" s="41"/>
      <c r="V136" s="41"/>
      <c r="W136" s="41"/>
      <c r="X136" s="41"/>
      <c r="Y136" s="41"/>
      <c r="Z136" s="41"/>
      <c r="AA136" s="41"/>
      <c r="AB136" s="41"/>
      <c r="AC136" s="41"/>
      <c r="AD136" s="41"/>
      <c r="AE136" s="41"/>
      <c r="AR136" s="218" t="s">
        <v>157</v>
      </c>
      <c r="AT136" s="218" t="s">
        <v>152</v>
      </c>
      <c r="AU136" s="218" t="s">
        <v>86</v>
      </c>
      <c r="AY136" s="19" t="s">
        <v>150</v>
      </c>
      <c r="BE136" s="219">
        <f>IF(N136="základní",J136,0)</f>
        <v>0</v>
      </c>
      <c r="BF136" s="219">
        <f>IF(N136="snížená",J136,0)</f>
        <v>0</v>
      </c>
      <c r="BG136" s="219">
        <f>IF(N136="zákl. přenesená",J136,0)</f>
        <v>0</v>
      </c>
      <c r="BH136" s="219">
        <f>IF(N136="sníž. přenesená",J136,0)</f>
        <v>0</v>
      </c>
      <c r="BI136" s="219">
        <f>IF(N136="nulová",J136,0)</f>
        <v>0</v>
      </c>
      <c r="BJ136" s="19" t="s">
        <v>84</v>
      </c>
      <c r="BK136" s="219">
        <f>ROUND(I136*H136,2)</f>
        <v>0</v>
      </c>
      <c r="BL136" s="19" t="s">
        <v>157</v>
      </c>
      <c r="BM136" s="218" t="s">
        <v>221</v>
      </c>
    </row>
    <row r="137" s="2" customFormat="1">
      <c r="A137" s="41"/>
      <c r="B137" s="42"/>
      <c r="C137" s="43"/>
      <c r="D137" s="220" t="s">
        <v>159</v>
      </c>
      <c r="E137" s="43"/>
      <c r="F137" s="221" t="s">
        <v>222</v>
      </c>
      <c r="G137" s="43"/>
      <c r="H137" s="43"/>
      <c r="I137" s="222"/>
      <c r="J137" s="43"/>
      <c r="K137" s="43"/>
      <c r="L137" s="47"/>
      <c r="M137" s="223"/>
      <c r="N137" s="224"/>
      <c r="O137" s="87"/>
      <c r="P137" s="87"/>
      <c r="Q137" s="87"/>
      <c r="R137" s="87"/>
      <c r="S137" s="87"/>
      <c r="T137" s="88"/>
      <c r="U137" s="41"/>
      <c r="V137" s="41"/>
      <c r="W137" s="41"/>
      <c r="X137" s="41"/>
      <c r="Y137" s="41"/>
      <c r="Z137" s="41"/>
      <c r="AA137" s="41"/>
      <c r="AB137" s="41"/>
      <c r="AC137" s="41"/>
      <c r="AD137" s="41"/>
      <c r="AE137" s="41"/>
      <c r="AT137" s="19" t="s">
        <v>159</v>
      </c>
      <c r="AU137" s="19" t="s">
        <v>86</v>
      </c>
    </row>
    <row r="138" s="2" customFormat="1" ht="16.5" customHeight="1">
      <c r="A138" s="41"/>
      <c r="B138" s="42"/>
      <c r="C138" s="207" t="s">
        <v>8</v>
      </c>
      <c r="D138" s="207" t="s">
        <v>152</v>
      </c>
      <c r="E138" s="208" t="s">
        <v>223</v>
      </c>
      <c r="F138" s="209" t="s">
        <v>224</v>
      </c>
      <c r="G138" s="210" t="s">
        <v>180</v>
      </c>
      <c r="H138" s="211">
        <v>0.070999999999999994</v>
      </c>
      <c r="I138" s="212"/>
      <c r="J138" s="213">
        <f>ROUND(I138*H138,2)</f>
        <v>0</v>
      </c>
      <c r="K138" s="209" t="s">
        <v>156</v>
      </c>
      <c r="L138" s="47"/>
      <c r="M138" s="214" t="s">
        <v>32</v>
      </c>
      <c r="N138" s="215" t="s">
        <v>47</v>
      </c>
      <c r="O138" s="87"/>
      <c r="P138" s="216">
        <f>O138*H138</f>
        <v>0</v>
      </c>
      <c r="Q138" s="216">
        <v>1.0606199999999999</v>
      </c>
      <c r="R138" s="216">
        <f>Q138*H138</f>
        <v>0.075304019999999985</v>
      </c>
      <c r="S138" s="216">
        <v>0</v>
      </c>
      <c r="T138" s="217">
        <f>S138*H138</f>
        <v>0</v>
      </c>
      <c r="U138" s="41"/>
      <c r="V138" s="41"/>
      <c r="W138" s="41"/>
      <c r="X138" s="41"/>
      <c r="Y138" s="41"/>
      <c r="Z138" s="41"/>
      <c r="AA138" s="41"/>
      <c r="AB138" s="41"/>
      <c r="AC138" s="41"/>
      <c r="AD138" s="41"/>
      <c r="AE138" s="41"/>
      <c r="AR138" s="218" t="s">
        <v>157</v>
      </c>
      <c r="AT138" s="218" t="s">
        <v>152</v>
      </c>
      <c r="AU138" s="218" t="s">
        <v>86</v>
      </c>
      <c r="AY138" s="19" t="s">
        <v>150</v>
      </c>
      <c r="BE138" s="219">
        <f>IF(N138="základní",J138,0)</f>
        <v>0</v>
      </c>
      <c r="BF138" s="219">
        <f>IF(N138="snížená",J138,0)</f>
        <v>0</v>
      </c>
      <c r="BG138" s="219">
        <f>IF(N138="zákl. přenesená",J138,0)</f>
        <v>0</v>
      </c>
      <c r="BH138" s="219">
        <f>IF(N138="sníž. přenesená",J138,0)</f>
        <v>0</v>
      </c>
      <c r="BI138" s="219">
        <f>IF(N138="nulová",J138,0)</f>
        <v>0</v>
      </c>
      <c r="BJ138" s="19" t="s">
        <v>84</v>
      </c>
      <c r="BK138" s="219">
        <f>ROUND(I138*H138,2)</f>
        <v>0</v>
      </c>
      <c r="BL138" s="19" t="s">
        <v>157</v>
      </c>
      <c r="BM138" s="218" t="s">
        <v>225</v>
      </c>
    </row>
    <row r="139" s="2" customFormat="1">
      <c r="A139" s="41"/>
      <c r="B139" s="42"/>
      <c r="C139" s="43"/>
      <c r="D139" s="220" t="s">
        <v>159</v>
      </c>
      <c r="E139" s="43"/>
      <c r="F139" s="221" t="s">
        <v>226</v>
      </c>
      <c r="G139" s="43"/>
      <c r="H139" s="43"/>
      <c r="I139" s="222"/>
      <c r="J139" s="43"/>
      <c r="K139" s="43"/>
      <c r="L139" s="47"/>
      <c r="M139" s="223"/>
      <c r="N139" s="224"/>
      <c r="O139" s="87"/>
      <c r="P139" s="87"/>
      <c r="Q139" s="87"/>
      <c r="R139" s="87"/>
      <c r="S139" s="87"/>
      <c r="T139" s="88"/>
      <c r="U139" s="41"/>
      <c r="V139" s="41"/>
      <c r="W139" s="41"/>
      <c r="X139" s="41"/>
      <c r="Y139" s="41"/>
      <c r="Z139" s="41"/>
      <c r="AA139" s="41"/>
      <c r="AB139" s="41"/>
      <c r="AC139" s="41"/>
      <c r="AD139" s="41"/>
      <c r="AE139" s="41"/>
      <c r="AT139" s="19" t="s">
        <v>159</v>
      </c>
      <c r="AU139" s="19" t="s">
        <v>86</v>
      </c>
    </row>
    <row r="140" s="14" customFormat="1">
      <c r="A140" s="14"/>
      <c r="B140" s="236"/>
      <c r="C140" s="237"/>
      <c r="D140" s="227" t="s">
        <v>161</v>
      </c>
      <c r="E140" s="238" t="s">
        <v>32</v>
      </c>
      <c r="F140" s="239" t="s">
        <v>227</v>
      </c>
      <c r="G140" s="237"/>
      <c r="H140" s="240">
        <v>0.032000000000000001</v>
      </c>
      <c r="I140" s="241"/>
      <c r="J140" s="237"/>
      <c r="K140" s="237"/>
      <c r="L140" s="242"/>
      <c r="M140" s="243"/>
      <c r="N140" s="244"/>
      <c r="O140" s="244"/>
      <c r="P140" s="244"/>
      <c r="Q140" s="244"/>
      <c r="R140" s="244"/>
      <c r="S140" s="244"/>
      <c r="T140" s="245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T140" s="246" t="s">
        <v>161</v>
      </c>
      <c r="AU140" s="246" t="s">
        <v>86</v>
      </c>
      <c r="AV140" s="14" t="s">
        <v>86</v>
      </c>
      <c r="AW140" s="14" t="s">
        <v>38</v>
      </c>
      <c r="AX140" s="14" t="s">
        <v>76</v>
      </c>
      <c r="AY140" s="246" t="s">
        <v>150</v>
      </c>
    </row>
    <row r="141" s="14" customFormat="1">
      <c r="A141" s="14"/>
      <c r="B141" s="236"/>
      <c r="C141" s="237"/>
      <c r="D141" s="227" t="s">
        <v>161</v>
      </c>
      <c r="E141" s="238" t="s">
        <v>32</v>
      </c>
      <c r="F141" s="239" t="s">
        <v>228</v>
      </c>
      <c r="G141" s="237"/>
      <c r="H141" s="240">
        <v>0.039</v>
      </c>
      <c r="I141" s="241"/>
      <c r="J141" s="237"/>
      <c r="K141" s="237"/>
      <c r="L141" s="242"/>
      <c r="M141" s="243"/>
      <c r="N141" s="244"/>
      <c r="O141" s="244"/>
      <c r="P141" s="244"/>
      <c r="Q141" s="244"/>
      <c r="R141" s="244"/>
      <c r="S141" s="244"/>
      <c r="T141" s="245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T141" s="246" t="s">
        <v>161</v>
      </c>
      <c r="AU141" s="246" t="s">
        <v>86</v>
      </c>
      <c r="AV141" s="14" t="s">
        <v>86</v>
      </c>
      <c r="AW141" s="14" t="s">
        <v>38</v>
      </c>
      <c r="AX141" s="14" t="s">
        <v>76</v>
      </c>
      <c r="AY141" s="246" t="s">
        <v>150</v>
      </c>
    </row>
    <row r="142" s="15" customFormat="1">
      <c r="A142" s="15"/>
      <c r="B142" s="258"/>
      <c r="C142" s="259"/>
      <c r="D142" s="227" t="s">
        <v>161</v>
      </c>
      <c r="E142" s="260" t="s">
        <v>32</v>
      </c>
      <c r="F142" s="261" t="s">
        <v>229</v>
      </c>
      <c r="G142" s="259"/>
      <c r="H142" s="262">
        <v>0.071000000000000008</v>
      </c>
      <c r="I142" s="263"/>
      <c r="J142" s="259"/>
      <c r="K142" s="259"/>
      <c r="L142" s="264"/>
      <c r="M142" s="265"/>
      <c r="N142" s="266"/>
      <c r="O142" s="266"/>
      <c r="P142" s="266"/>
      <c r="Q142" s="266"/>
      <c r="R142" s="266"/>
      <c r="S142" s="266"/>
      <c r="T142" s="267"/>
      <c r="U142" s="15"/>
      <c r="V142" s="15"/>
      <c r="W142" s="15"/>
      <c r="X142" s="15"/>
      <c r="Y142" s="15"/>
      <c r="Z142" s="15"/>
      <c r="AA142" s="15"/>
      <c r="AB142" s="15"/>
      <c r="AC142" s="15"/>
      <c r="AD142" s="15"/>
      <c r="AE142" s="15"/>
      <c r="AT142" s="268" t="s">
        <v>161</v>
      </c>
      <c r="AU142" s="268" t="s">
        <v>86</v>
      </c>
      <c r="AV142" s="15" t="s">
        <v>157</v>
      </c>
      <c r="AW142" s="15" t="s">
        <v>38</v>
      </c>
      <c r="AX142" s="15" t="s">
        <v>84</v>
      </c>
      <c r="AY142" s="268" t="s">
        <v>150</v>
      </c>
    </row>
    <row r="143" s="2" customFormat="1" ht="24.15" customHeight="1">
      <c r="A143" s="41"/>
      <c r="B143" s="42"/>
      <c r="C143" s="207" t="s">
        <v>230</v>
      </c>
      <c r="D143" s="207" t="s">
        <v>152</v>
      </c>
      <c r="E143" s="208" t="s">
        <v>231</v>
      </c>
      <c r="F143" s="209" t="s">
        <v>232</v>
      </c>
      <c r="G143" s="210" t="s">
        <v>214</v>
      </c>
      <c r="H143" s="211">
        <v>10.199999999999999</v>
      </c>
      <c r="I143" s="212"/>
      <c r="J143" s="213">
        <f>ROUND(I143*H143,2)</f>
        <v>0</v>
      </c>
      <c r="K143" s="209" t="s">
        <v>156</v>
      </c>
      <c r="L143" s="47"/>
      <c r="M143" s="214" t="s">
        <v>32</v>
      </c>
      <c r="N143" s="215" t="s">
        <v>47</v>
      </c>
      <c r="O143" s="87"/>
      <c r="P143" s="216">
        <f>O143*H143</f>
        <v>0</v>
      </c>
      <c r="Q143" s="216">
        <v>0.61207999999999996</v>
      </c>
      <c r="R143" s="216">
        <f>Q143*H143</f>
        <v>6.2432159999999994</v>
      </c>
      <c r="S143" s="216">
        <v>0</v>
      </c>
      <c r="T143" s="217">
        <f>S143*H143</f>
        <v>0</v>
      </c>
      <c r="U143" s="41"/>
      <c r="V143" s="41"/>
      <c r="W143" s="41"/>
      <c r="X143" s="41"/>
      <c r="Y143" s="41"/>
      <c r="Z143" s="41"/>
      <c r="AA143" s="41"/>
      <c r="AB143" s="41"/>
      <c r="AC143" s="41"/>
      <c r="AD143" s="41"/>
      <c r="AE143" s="41"/>
      <c r="AR143" s="218" t="s">
        <v>157</v>
      </c>
      <c r="AT143" s="218" t="s">
        <v>152</v>
      </c>
      <c r="AU143" s="218" t="s">
        <v>86</v>
      </c>
      <c r="AY143" s="19" t="s">
        <v>150</v>
      </c>
      <c r="BE143" s="219">
        <f>IF(N143="základní",J143,0)</f>
        <v>0</v>
      </c>
      <c r="BF143" s="219">
        <f>IF(N143="snížená",J143,0)</f>
        <v>0</v>
      </c>
      <c r="BG143" s="219">
        <f>IF(N143="zákl. přenesená",J143,0)</f>
        <v>0</v>
      </c>
      <c r="BH143" s="219">
        <f>IF(N143="sníž. přenesená",J143,0)</f>
        <v>0</v>
      </c>
      <c r="BI143" s="219">
        <f>IF(N143="nulová",J143,0)</f>
        <v>0</v>
      </c>
      <c r="BJ143" s="19" t="s">
        <v>84</v>
      </c>
      <c r="BK143" s="219">
        <f>ROUND(I143*H143,2)</f>
        <v>0</v>
      </c>
      <c r="BL143" s="19" t="s">
        <v>157</v>
      </c>
      <c r="BM143" s="218" t="s">
        <v>233</v>
      </c>
    </row>
    <row r="144" s="2" customFormat="1">
      <c r="A144" s="41"/>
      <c r="B144" s="42"/>
      <c r="C144" s="43"/>
      <c r="D144" s="220" t="s">
        <v>159</v>
      </c>
      <c r="E144" s="43"/>
      <c r="F144" s="221" t="s">
        <v>234</v>
      </c>
      <c r="G144" s="43"/>
      <c r="H144" s="43"/>
      <c r="I144" s="222"/>
      <c r="J144" s="43"/>
      <c r="K144" s="43"/>
      <c r="L144" s="47"/>
      <c r="M144" s="223"/>
      <c r="N144" s="224"/>
      <c r="O144" s="87"/>
      <c r="P144" s="87"/>
      <c r="Q144" s="87"/>
      <c r="R144" s="87"/>
      <c r="S144" s="87"/>
      <c r="T144" s="88"/>
      <c r="U144" s="41"/>
      <c r="V144" s="41"/>
      <c r="W144" s="41"/>
      <c r="X144" s="41"/>
      <c r="Y144" s="41"/>
      <c r="Z144" s="41"/>
      <c r="AA144" s="41"/>
      <c r="AB144" s="41"/>
      <c r="AC144" s="41"/>
      <c r="AD144" s="41"/>
      <c r="AE144" s="41"/>
      <c r="AT144" s="19" t="s">
        <v>159</v>
      </c>
      <c r="AU144" s="19" t="s">
        <v>86</v>
      </c>
    </row>
    <row r="145" s="13" customFormat="1">
      <c r="A145" s="13"/>
      <c r="B145" s="225"/>
      <c r="C145" s="226"/>
      <c r="D145" s="227" t="s">
        <v>161</v>
      </c>
      <c r="E145" s="228" t="s">
        <v>32</v>
      </c>
      <c r="F145" s="229" t="s">
        <v>235</v>
      </c>
      <c r="G145" s="226"/>
      <c r="H145" s="228" t="s">
        <v>32</v>
      </c>
      <c r="I145" s="230"/>
      <c r="J145" s="226"/>
      <c r="K145" s="226"/>
      <c r="L145" s="231"/>
      <c r="M145" s="232"/>
      <c r="N145" s="233"/>
      <c r="O145" s="233"/>
      <c r="P145" s="233"/>
      <c r="Q145" s="233"/>
      <c r="R145" s="233"/>
      <c r="S145" s="233"/>
      <c r="T145" s="234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35" t="s">
        <v>161</v>
      </c>
      <c r="AU145" s="235" t="s">
        <v>86</v>
      </c>
      <c r="AV145" s="13" t="s">
        <v>84</v>
      </c>
      <c r="AW145" s="13" t="s">
        <v>38</v>
      </c>
      <c r="AX145" s="13" t="s">
        <v>76</v>
      </c>
      <c r="AY145" s="235" t="s">
        <v>150</v>
      </c>
    </row>
    <row r="146" s="14" customFormat="1">
      <c r="A146" s="14"/>
      <c r="B146" s="236"/>
      <c r="C146" s="237"/>
      <c r="D146" s="227" t="s">
        <v>161</v>
      </c>
      <c r="E146" s="238" t="s">
        <v>32</v>
      </c>
      <c r="F146" s="239" t="s">
        <v>236</v>
      </c>
      <c r="G146" s="237"/>
      <c r="H146" s="240">
        <v>10.199999999999999</v>
      </c>
      <c r="I146" s="241"/>
      <c r="J146" s="237"/>
      <c r="K146" s="237"/>
      <c r="L146" s="242"/>
      <c r="M146" s="243"/>
      <c r="N146" s="244"/>
      <c r="O146" s="244"/>
      <c r="P146" s="244"/>
      <c r="Q146" s="244"/>
      <c r="R146" s="244"/>
      <c r="S146" s="244"/>
      <c r="T146" s="245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T146" s="246" t="s">
        <v>161</v>
      </c>
      <c r="AU146" s="246" t="s">
        <v>86</v>
      </c>
      <c r="AV146" s="14" t="s">
        <v>86</v>
      </c>
      <c r="AW146" s="14" t="s">
        <v>38</v>
      </c>
      <c r="AX146" s="14" t="s">
        <v>84</v>
      </c>
      <c r="AY146" s="246" t="s">
        <v>150</v>
      </c>
    </row>
    <row r="147" s="2" customFormat="1" ht="33" customHeight="1">
      <c r="A147" s="41"/>
      <c r="B147" s="42"/>
      <c r="C147" s="207" t="s">
        <v>237</v>
      </c>
      <c r="D147" s="207" t="s">
        <v>152</v>
      </c>
      <c r="E147" s="208" t="s">
        <v>238</v>
      </c>
      <c r="F147" s="209" t="s">
        <v>239</v>
      </c>
      <c r="G147" s="210" t="s">
        <v>180</v>
      </c>
      <c r="H147" s="211">
        <v>0.10000000000000001</v>
      </c>
      <c r="I147" s="212"/>
      <c r="J147" s="213">
        <f>ROUND(I147*H147,2)</f>
        <v>0</v>
      </c>
      <c r="K147" s="209" t="s">
        <v>156</v>
      </c>
      <c r="L147" s="47"/>
      <c r="M147" s="214" t="s">
        <v>32</v>
      </c>
      <c r="N147" s="215" t="s">
        <v>47</v>
      </c>
      <c r="O147" s="87"/>
      <c r="P147" s="216">
        <f>O147*H147</f>
        <v>0</v>
      </c>
      <c r="Q147" s="216">
        <v>1.0593999999999999</v>
      </c>
      <c r="R147" s="216">
        <f>Q147*H147</f>
        <v>0.10593999999999999</v>
      </c>
      <c r="S147" s="216">
        <v>0</v>
      </c>
      <c r="T147" s="217">
        <f>S147*H147</f>
        <v>0</v>
      </c>
      <c r="U147" s="41"/>
      <c r="V147" s="41"/>
      <c r="W147" s="41"/>
      <c r="X147" s="41"/>
      <c r="Y147" s="41"/>
      <c r="Z147" s="41"/>
      <c r="AA147" s="41"/>
      <c r="AB147" s="41"/>
      <c r="AC147" s="41"/>
      <c r="AD147" s="41"/>
      <c r="AE147" s="41"/>
      <c r="AR147" s="218" t="s">
        <v>157</v>
      </c>
      <c r="AT147" s="218" t="s">
        <v>152</v>
      </c>
      <c r="AU147" s="218" t="s">
        <v>86</v>
      </c>
      <c r="AY147" s="19" t="s">
        <v>150</v>
      </c>
      <c r="BE147" s="219">
        <f>IF(N147="základní",J147,0)</f>
        <v>0</v>
      </c>
      <c r="BF147" s="219">
        <f>IF(N147="snížená",J147,0)</f>
        <v>0</v>
      </c>
      <c r="BG147" s="219">
        <f>IF(N147="zákl. přenesená",J147,0)</f>
        <v>0</v>
      </c>
      <c r="BH147" s="219">
        <f>IF(N147="sníž. přenesená",J147,0)</f>
        <v>0</v>
      </c>
      <c r="BI147" s="219">
        <f>IF(N147="nulová",J147,0)</f>
        <v>0</v>
      </c>
      <c r="BJ147" s="19" t="s">
        <v>84</v>
      </c>
      <c r="BK147" s="219">
        <f>ROUND(I147*H147,2)</f>
        <v>0</v>
      </c>
      <c r="BL147" s="19" t="s">
        <v>157</v>
      </c>
      <c r="BM147" s="218" t="s">
        <v>240</v>
      </c>
    </row>
    <row r="148" s="2" customFormat="1">
      <c r="A148" s="41"/>
      <c r="B148" s="42"/>
      <c r="C148" s="43"/>
      <c r="D148" s="220" t="s">
        <v>159</v>
      </c>
      <c r="E148" s="43"/>
      <c r="F148" s="221" t="s">
        <v>241</v>
      </c>
      <c r="G148" s="43"/>
      <c r="H148" s="43"/>
      <c r="I148" s="222"/>
      <c r="J148" s="43"/>
      <c r="K148" s="43"/>
      <c r="L148" s="47"/>
      <c r="M148" s="223"/>
      <c r="N148" s="224"/>
      <c r="O148" s="87"/>
      <c r="P148" s="87"/>
      <c r="Q148" s="87"/>
      <c r="R148" s="87"/>
      <c r="S148" s="87"/>
      <c r="T148" s="88"/>
      <c r="U148" s="41"/>
      <c r="V148" s="41"/>
      <c r="W148" s="41"/>
      <c r="X148" s="41"/>
      <c r="Y148" s="41"/>
      <c r="Z148" s="41"/>
      <c r="AA148" s="41"/>
      <c r="AB148" s="41"/>
      <c r="AC148" s="41"/>
      <c r="AD148" s="41"/>
      <c r="AE148" s="41"/>
      <c r="AT148" s="19" t="s">
        <v>159</v>
      </c>
      <c r="AU148" s="19" t="s">
        <v>86</v>
      </c>
    </row>
    <row r="149" s="14" customFormat="1">
      <c r="A149" s="14"/>
      <c r="B149" s="236"/>
      <c r="C149" s="237"/>
      <c r="D149" s="227" t="s">
        <v>161</v>
      </c>
      <c r="E149" s="238" t="s">
        <v>32</v>
      </c>
      <c r="F149" s="239" t="s">
        <v>242</v>
      </c>
      <c r="G149" s="237"/>
      <c r="H149" s="240">
        <v>0.070000000000000007</v>
      </c>
      <c r="I149" s="241"/>
      <c r="J149" s="237"/>
      <c r="K149" s="237"/>
      <c r="L149" s="242"/>
      <c r="M149" s="243"/>
      <c r="N149" s="244"/>
      <c r="O149" s="244"/>
      <c r="P149" s="244"/>
      <c r="Q149" s="244"/>
      <c r="R149" s="244"/>
      <c r="S149" s="244"/>
      <c r="T149" s="245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T149" s="246" t="s">
        <v>161</v>
      </c>
      <c r="AU149" s="246" t="s">
        <v>86</v>
      </c>
      <c r="AV149" s="14" t="s">
        <v>86</v>
      </c>
      <c r="AW149" s="14" t="s">
        <v>38</v>
      </c>
      <c r="AX149" s="14" t="s">
        <v>76</v>
      </c>
      <c r="AY149" s="246" t="s">
        <v>150</v>
      </c>
    </row>
    <row r="150" s="14" customFormat="1">
      <c r="A150" s="14"/>
      <c r="B150" s="236"/>
      <c r="C150" s="237"/>
      <c r="D150" s="227" t="s">
        <v>161</v>
      </c>
      <c r="E150" s="238" t="s">
        <v>32</v>
      </c>
      <c r="F150" s="239" t="s">
        <v>243</v>
      </c>
      <c r="G150" s="237"/>
      <c r="H150" s="240">
        <v>0.029999999999999999</v>
      </c>
      <c r="I150" s="241"/>
      <c r="J150" s="237"/>
      <c r="K150" s="237"/>
      <c r="L150" s="242"/>
      <c r="M150" s="243"/>
      <c r="N150" s="244"/>
      <c r="O150" s="244"/>
      <c r="P150" s="244"/>
      <c r="Q150" s="244"/>
      <c r="R150" s="244"/>
      <c r="S150" s="244"/>
      <c r="T150" s="245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T150" s="246" t="s">
        <v>161</v>
      </c>
      <c r="AU150" s="246" t="s">
        <v>86</v>
      </c>
      <c r="AV150" s="14" t="s">
        <v>86</v>
      </c>
      <c r="AW150" s="14" t="s">
        <v>38</v>
      </c>
      <c r="AX150" s="14" t="s">
        <v>76</v>
      </c>
      <c r="AY150" s="246" t="s">
        <v>150</v>
      </c>
    </row>
    <row r="151" s="15" customFormat="1">
      <c r="A151" s="15"/>
      <c r="B151" s="258"/>
      <c r="C151" s="259"/>
      <c r="D151" s="227" t="s">
        <v>161</v>
      </c>
      <c r="E151" s="260" t="s">
        <v>32</v>
      </c>
      <c r="F151" s="261" t="s">
        <v>229</v>
      </c>
      <c r="G151" s="259"/>
      <c r="H151" s="262">
        <v>0.10000000000000001</v>
      </c>
      <c r="I151" s="263"/>
      <c r="J151" s="259"/>
      <c r="K151" s="259"/>
      <c r="L151" s="264"/>
      <c r="M151" s="265"/>
      <c r="N151" s="266"/>
      <c r="O151" s="266"/>
      <c r="P151" s="266"/>
      <c r="Q151" s="266"/>
      <c r="R151" s="266"/>
      <c r="S151" s="266"/>
      <c r="T151" s="267"/>
      <c r="U151" s="15"/>
      <c r="V151" s="15"/>
      <c r="W151" s="15"/>
      <c r="X151" s="15"/>
      <c r="Y151" s="15"/>
      <c r="Z151" s="15"/>
      <c r="AA151" s="15"/>
      <c r="AB151" s="15"/>
      <c r="AC151" s="15"/>
      <c r="AD151" s="15"/>
      <c r="AE151" s="15"/>
      <c r="AT151" s="268" t="s">
        <v>161</v>
      </c>
      <c r="AU151" s="268" t="s">
        <v>86</v>
      </c>
      <c r="AV151" s="15" t="s">
        <v>157</v>
      </c>
      <c r="AW151" s="15" t="s">
        <v>38</v>
      </c>
      <c r="AX151" s="15" t="s">
        <v>84</v>
      </c>
      <c r="AY151" s="268" t="s">
        <v>150</v>
      </c>
    </row>
    <row r="152" s="12" customFormat="1" ht="22.8" customHeight="1">
      <c r="A152" s="12"/>
      <c r="B152" s="191"/>
      <c r="C152" s="192"/>
      <c r="D152" s="193" t="s">
        <v>75</v>
      </c>
      <c r="E152" s="205" t="s">
        <v>168</v>
      </c>
      <c r="F152" s="205" t="s">
        <v>244</v>
      </c>
      <c r="G152" s="192"/>
      <c r="H152" s="192"/>
      <c r="I152" s="195"/>
      <c r="J152" s="206">
        <f>BK152</f>
        <v>0</v>
      </c>
      <c r="K152" s="192"/>
      <c r="L152" s="197"/>
      <c r="M152" s="198"/>
      <c r="N152" s="199"/>
      <c r="O152" s="199"/>
      <c r="P152" s="200">
        <f>SUM(P153:P162)</f>
        <v>0</v>
      </c>
      <c r="Q152" s="199"/>
      <c r="R152" s="200">
        <f>SUM(R153:R162)</f>
        <v>4.1248692</v>
      </c>
      <c r="S152" s="199"/>
      <c r="T152" s="201">
        <f>SUM(T153:T162)</f>
        <v>0</v>
      </c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R152" s="202" t="s">
        <v>84</v>
      </c>
      <c r="AT152" s="203" t="s">
        <v>75</v>
      </c>
      <c r="AU152" s="203" t="s">
        <v>84</v>
      </c>
      <c r="AY152" s="202" t="s">
        <v>150</v>
      </c>
      <c r="BK152" s="204">
        <f>SUM(BK153:BK162)</f>
        <v>0</v>
      </c>
    </row>
    <row r="153" s="2" customFormat="1" ht="21.75" customHeight="1">
      <c r="A153" s="41"/>
      <c r="B153" s="42"/>
      <c r="C153" s="207" t="s">
        <v>245</v>
      </c>
      <c r="D153" s="207" t="s">
        <v>152</v>
      </c>
      <c r="E153" s="208" t="s">
        <v>246</v>
      </c>
      <c r="F153" s="209" t="s">
        <v>247</v>
      </c>
      <c r="G153" s="210" t="s">
        <v>180</v>
      </c>
      <c r="H153" s="211">
        <v>0.10000000000000001</v>
      </c>
      <c r="I153" s="212"/>
      <c r="J153" s="213">
        <f>ROUND(I153*H153,2)</f>
        <v>0</v>
      </c>
      <c r="K153" s="209" t="s">
        <v>156</v>
      </c>
      <c r="L153" s="47"/>
      <c r="M153" s="214" t="s">
        <v>32</v>
      </c>
      <c r="N153" s="215" t="s">
        <v>47</v>
      </c>
      <c r="O153" s="87"/>
      <c r="P153" s="216">
        <f>O153*H153</f>
        <v>0</v>
      </c>
      <c r="Q153" s="216">
        <v>1.0900000000000001</v>
      </c>
      <c r="R153" s="216">
        <f>Q153*H153</f>
        <v>0.10900000000000001</v>
      </c>
      <c r="S153" s="216">
        <v>0</v>
      </c>
      <c r="T153" s="217">
        <f>S153*H153</f>
        <v>0</v>
      </c>
      <c r="U153" s="41"/>
      <c r="V153" s="41"/>
      <c r="W153" s="41"/>
      <c r="X153" s="41"/>
      <c r="Y153" s="41"/>
      <c r="Z153" s="41"/>
      <c r="AA153" s="41"/>
      <c r="AB153" s="41"/>
      <c r="AC153" s="41"/>
      <c r="AD153" s="41"/>
      <c r="AE153" s="41"/>
      <c r="AR153" s="218" t="s">
        <v>157</v>
      </c>
      <c r="AT153" s="218" t="s">
        <v>152</v>
      </c>
      <c r="AU153" s="218" t="s">
        <v>86</v>
      </c>
      <c r="AY153" s="19" t="s">
        <v>150</v>
      </c>
      <c r="BE153" s="219">
        <f>IF(N153="základní",J153,0)</f>
        <v>0</v>
      </c>
      <c r="BF153" s="219">
        <f>IF(N153="snížená",J153,0)</f>
        <v>0</v>
      </c>
      <c r="BG153" s="219">
        <f>IF(N153="zákl. přenesená",J153,0)</f>
        <v>0</v>
      </c>
      <c r="BH153" s="219">
        <f>IF(N153="sníž. přenesená",J153,0)</f>
        <v>0</v>
      </c>
      <c r="BI153" s="219">
        <f>IF(N153="nulová",J153,0)</f>
        <v>0</v>
      </c>
      <c r="BJ153" s="19" t="s">
        <v>84</v>
      </c>
      <c r="BK153" s="219">
        <f>ROUND(I153*H153,2)</f>
        <v>0</v>
      </c>
      <c r="BL153" s="19" t="s">
        <v>157</v>
      </c>
      <c r="BM153" s="218" t="s">
        <v>248</v>
      </c>
    </row>
    <row r="154" s="2" customFormat="1">
      <c r="A154" s="41"/>
      <c r="B154" s="42"/>
      <c r="C154" s="43"/>
      <c r="D154" s="220" t="s">
        <v>159</v>
      </c>
      <c r="E154" s="43"/>
      <c r="F154" s="221" t="s">
        <v>249</v>
      </c>
      <c r="G154" s="43"/>
      <c r="H154" s="43"/>
      <c r="I154" s="222"/>
      <c r="J154" s="43"/>
      <c r="K154" s="43"/>
      <c r="L154" s="47"/>
      <c r="M154" s="223"/>
      <c r="N154" s="224"/>
      <c r="O154" s="87"/>
      <c r="P154" s="87"/>
      <c r="Q154" s="87"/>
      <c r="R154" s="87"/>
      <c r="S154" s="87"/>
      <c r="T154" s="88"/>
      <c r="U154" s="41"/>
      <c r="V154" s="41"/>
      <c r="W154" s="41"/>
      <c r="X154" s="41"/>
      <c r="Y154" s="41"/>
      <c r="Z154" s="41"/>
      <c r="AA154" s="41"/>
      <c r="AB154" s="41"/>
      <c r="AC154" s="41"/>
      <c r="AD154" s="41"/>
      <c r="AE154" s="41"/>
      <c r="AT154" s="19" t="s">
        <v>159</v>
      </c>
      <c r="AU154" s="19" t="s">
        <v>86</v>
      </c>
    </row>
    <row r="155" s="2" customFormat="1" ht="16.5" customHeight="1">
      <c r="A155" s="41"/>
      <c r="B155" s="42"/>
      <c r="C155" s="207" t="s">
        <v>250</v>
      </c>
      <c r="D155" s="207" t="s">
        <v>152</v>
      </c>
      <c r="E155" s="208" t="s">
        <v>251</v>
      </c>
      <c r="F155" s="209" t="s">
        <v>252</v>
      </c>
      <c r="G155" s="210" t="s">
        <v>253</v>
      </c>
      <c r="H155" s="211">
        <v>1</v>
      </c>
      <c r="I155" s="212"/>
      <c r="J155" s="213">
        <f>ROUND(I155*H155,2)</f>
        <v>0</v>
      </c>
      <c r="K155" s="209" t="s">
        <v>32</v>
      </c>
      <c r="L155" s="47"/>
      <c r="M155" s="214" t="s">
        <v>32</v>
      </c>
      <c r="N155" s="215" t="s">
        <v>47</v>
      </c>
      <c r="O155" s="87"/>
      <c r="P155" s="216">
        <f>O155*H155</f>
        <v>0</v>
      </c>
      <c r="Q155" s="216">
        <v>0</v>
      </c>
      <c r="R155" s="216">
        <f>Q155*H155</f>
        <v>0</v>
      </c>
      <c r="S155" s="216">
        <v>0</v>
      </c>
      <c r="T155" s="217">
        <f>S155*H155</f>
        <v>0</v>
      </c>
      <c r="U155" s="41"/>
      <c r="V155" s="41"/>
      <c r="W155" s="41"/>
      <c r="X155" s="41"/>
      <c r="Y155" s="41"/>
      <c r="Z155" s="41"/>
      <c r="AA155" s="41"/>
      <c r="AB155" s="41"/>
      <c r="AC155" s="41"/>
      <c r="AD155" s="41"/>
      <c r="AE155" s="41"/>
      <c r="AR155" s="218" t="s">
        <v>157</v>
      </c>
      <c r="AT155" s="218" t="s">
        <v>152</v>
      </c>
      <c r="AU155" s="218" t="s">
        <v>86</v>
      </c>
      <c r="AY155" s="19" t="s">
        <v>150</v>
      </c>
      <c r="BE155" s="219">
        <f>IF(N155="základní",J155,0)</f>
        <v>0</v>
      </c>
      <c r="BF155" s="219">
        <f>IF(N155="snížená",J155,0)</f>
        <v>0</v>
      </c>
      <c r="BG155" s="219">
        <f>IF(N155="zákl. přenesená",J155,0)</f>
        <v>0</v>
      </c>
      <c r="BH155" s="219">
        <f>IF(N155="sníž. přenesená",J155,0)</f>
        <v>0</v>
      </c>
      <c r="BI155" s="219">
        <f>IF(N155="nulová",J155,0)</f>
        <v>0</v>
      </c>
      <c r="BJ155" s="19" t="s">
        <v>84</v>
      </c>
      <c r="BK155" s="219">
        <f>ROUND(I155*H155,2)</f>
        <v>0</v>
      </c>
      <c r="BL155" s="19" t="s">
        <v>157</v>
      </c>
      <c r="BM155" s="218" t="s">
        <v>254</v>
      </c>
    </row>
    <row r="156" s="2" customFormat="1">
      <c r="A156" s="41"/>
      <c r="B156" s="42"/>
      <c r="C156" s="43"/>
      <c r="D156" s="227" t="s">
        <v>208</v>
      </c>
      <c r="E156" s="43"/>
      <c r="F156" s="257" t="s">
        <v>255</v>
      </c>
      <c r="G156" s="43"/>
      <c r="H156" s="43"/>
      <c r="I156" s="222"/>
      <c r="J156" s="43"/>
      <c r="K156" s="43"/>
      <c r="L156" s="47"/>
      <c r="M156" s="223"/>
      <c r="N156" s="224"/>
      <c r="O156" s="87"/>
      <c r="P156" s="87"/>
      <c r="Q156" s="87"/>
      <c r="R156" s="87"/>
      <c r="S156" s="87"/>
      <c r="T156" s="88"/>
      <c r="U156" s="41"/>
      <c r="V156" s="41"/>
      <c r="W156" s="41"/>
      <c r="X156" s="41"/>
      <c r="Y156" s="41"/>
      <c r="Z156" s="41"/>
      <c r="AA156" s="41"/>
      <c r="AB156" s="41"/>
      <c r="AC156" s="41"/>
      <c r="AD156" s="41"/>
      <c r="AE156" s="41"/>
      <c r="AT156" s="19" t="s">
        <v>208</v>
      </c>
      <c r="AU156" s="19" t="s">
        <v>86</v>
      </c>
    </row>
    <row r="157" s="2" customFormat="1" ht="24.15" customHeight="1">
      <c r="A157" s="41"/>
      <c r="B157" s="42"/>
      <c r="C157" s="207" t="s">
        <v>256</v>
      </c>
      <c r="D157" s="207" t="s">
        <v>152</v>
      </c>
      <c r="E157" s="208" t="s">
        <v>257</v>
      </c>
      <c r="F157" s="209" t="s">
        <v>258</v>
      </c>
      <c r="G157" s="210" t="s">
        <v>214</v>
      </c>
      <c r="H157" s="211">
        <v>27.539999999999999</v>
      </c>
      <c r="I157" s="212"/>
      <c r="J157" s="213">
        <f>ROUND(I157*H157,2)</f>
        <v>0</v>
      </c>
      <c r="K157" s="209" t="s">
        <v>156</v>
      </c>
      <c r="L157" s="47"/>
      <c r="M157" s="214" t="s">
        <v>32</v>
      </c>
      <c r="N157" s="215" t="s">
        <v>47</v>
      </c>
      <c r="O157" s="87"/>
      <c r="P157" s="216">
        <f>O157*H157</f>
        <v>0</v>
      </c>
      <c r="Q157" s="216">
        <v>0.061719999999999997</v>
      </c>
      <c r="R157" s="216">
        <f>Q157*H157</f>
        <v>1.6997688</v>
      </c>
      <c r="S157" s="216">
        <v>0</v>
      </c>
      <c r="T157" s="217">
        <f>S157*H157</f>
        <v>0</v>
      </c>
      <c r="U157" s="41"/>
      <c r="V157" s="41"/>
      <c r="W157" s="41"/>
      <c r="X157" s="41"/>
      <c r="Y157" s="41"/>
      <c r="Z157" s="41"/>
      <c r="AA157" s="41"/>
      <c r="AB157" s="41"/>
      <c r="AC157" s="41"/>
      <c r="AD157" s="41"/>
      <c r="AE157" s="41"/>
      <c r="AR157" s="218" t="s">
        <v>157</v>
      </c>
      <c r="AT157" s="218" t="s">
        <v>152</v>
      </c>
      <c r="AU157" s="218" t="s">
        <v>86</v>
      </c>
      <c r="AY157" s="19" t="s">
        <v>150</v>
      </c>
      <c r="BE157" s="219">
        <f>IF(N157="základní",J157,0)</f>
        <v>0</v>
      </c>
      <c r="BF157" s="219">
        <f>IF(N157="snížená",J157,0)</f>
        <v>0</v>
      </c>
      <c r="BG157" s="219">
        <f>IF(N157="zákl. přenesená",J157,0)</f>
        <v>0</v>
      </c>
      <c r="BH157" s="219">
        <f>IF(N157="sníž. přenesená",J157,0)</f>
        <v>0</v>
      </c>
      <c r="BI157" s="219">
        <f>IF(N157="nulová",J157,0)</f>
        <v>0</v>
      </c>
      <c r="BJ157" s="19" t="s">
        <v>84</v>
      </c>
      <c r="BK157" s="219">
        <f>ROUND(I157*H157,2)</f>
        <v>0</v>
      </c>
      <c r="BL157" s="19" t="s">
        <v>157</v>
      </c>
      <c r="BM157" s="218" t="s">
        <v>259</v>
      </c>
    </row>
    <row r="158" s="2" customFormat="1">
      <c r="A158" s="41"/>
      <c r="B158" s="42"/>
      <c r="C158" s="43"/>
      <c r="D158" s="220" t="s">
        <v>159</v>
      </c>
      <c r="E158" s="43"/>
      <c r="F158" s="221" t="s">
        <v>260</v>
      </c>
      <c r="G158" s="43"/>
      <c r="H158" s="43"/>
      <c r="I158" s="222"/>
      <c r="J158" s="43"/>
      <c r="K158" s="43"/>
      <c r="L158" s="47"/>
      <c r="M158" s="223"/>
      <c r="N158" s="224"/>
      <c r="O158" s="87"/>
      <c r="P158" s="87"/>
      <c r="Q158" s="87"/>
      <c r="R158" s="87"/>
      <c r="S158" s="87"/>
      <c r="T158" s="88"/>
      <c r="U158" s="41"/>
      <c r="V158" s="41"/>
      <c r="W158" s="41"/>
      <c r="X158" s="41"/>
      <c r="Y158" s="41"/>
      <c r="Z158" s="41"/>
      <c r="AA158" s="41"/>
      <c r="AB158" s="41"/>
      <c r="AC158" s="41"/>
      <c r="AD158" s="41"/>
      <c r="AE158" s="41"/>
      <c r="AT158" s="19" t="s">
        <v>159</v>
      </c>
      <c r="AU158" s="19" t="s">
        <v>86</v>
      </c>
    </row>
    <row r="159" s="14" customFormat="1">
      <c r="A159" s="14"/>
      <c r="B159" s="236"/>
      <c r="C159" s="237"/>
      <c r="D159" s="227" t="s">
        <v>161</v>
      </c>
      <c r="E159" s="238" t="s">
        <v>32</v>
      </c>
      <c r="F159" s="239" t="s">
        <v>261</v>
      </c>
      <c r="G159" s="237"/>
      <c r="H159" s="240">
        <v>27.539999999999999</v>
      </c>
      <c r="I159" s="241"/>
      <c r="J159" s="237"/>
      <c r="K159" s="237"/>
      <c r="L159" s="242"/>
      <c r="M159" s="243"/>
      <c r="N159" s="244"/>
      <c r="O159" s="244"/>
      <c r="P159" s="244"/>
      <c r="Q159" s="244"/>
      <c r="R159" s="244"/>
      <c r="S159" s="244"/>
      <c r="T159" s="245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T159" s="246" t="s">
        <v>161</v>
      </c>
      <c r="AU159" s="246" t="s">
        <v>86</v>
      </c>
      <c r="AV159" s="14" t="s">
        <v>86</v>
      </c>
      <c r="AW159" s="14" t="s">
        <v>38</v>
      </c>
      <c r="AX159" s="14" t="s">
        <v>84</v>
      </c>
      <c r="AY159" s="246" t="s">
        <v>150</v>
      </c>
    </row>
    <row r="160" s="2" customFormat="1" ht="24.15" customHeight="1">
      <c r="A160" s="41"/>
      <c r="B160" s="42"/>
      <c r="C160" s="207" t="s">
        <v>262</v>
      </c>
      <c r="D160" s="207" t="s">
        <v>152</v>
      </c>
      <c r="E160" s="208" t="s">
        <v>263</v>
      </c>
      <c r="F160" s="209" t="s">
        <v>264</v>
      </c>
      <c r="G160" s="210" t="s">
        <v>214</v>
      </c>
      <c r="H160" s="211">
        <v>29.239999999999998</v>
      </c>
      <c r="I160" s="212"/>
      <c r="J160" s="213">
        <f>ROUND(I160*H160,2)</f>
        <v>0</v>
      </c>
      <c r="K160" s="209" t="s">
        <v>156</v>
      </c>
      <c r="L160" s="47"/>
      <c r="M160" s="214" t="s">
        <v>32</v>
      </c>
      <c r="N160" s="215" t="s">
        <v>47</v>
      </c>
      <c r="O160" s="87"/>
      <c r="P160" s="216">
        <f>O160*H160</f>
        <v>0</v>
      </c>
      <c r="Q160" s="216">
        <v>0.079210000000000003</v>
      </c>
      <c r="R160" s="216">
        <f>Q160*H160</f>
        <v>2.3161003999999998</v>
      </c>
      <c r="S160" s="216">
        <v>0</v>
      </c>
      <c r="T160" s="217">
        <f>S160*H160</f>
        <v>0</v>
      </c>
      <c r="U160" s="41"/>
      <c r="V160" s="41"/>
      <c r="W160" s="41"/>
      <c r="X160" s="41"/>
      <c r="Y160" s="41"/>
      <c r="Z160" s="41"/>
      <c r="AA160" s="41"/>
      <c r="AB160" s="41"/>
      <c r="AC160" s="41"/>
      <c r="AD160" s="41"/>
      <c r="AE160" s="41"/>
      <c r="AR160" s="218" t="s">
        <v>157</v>
      </c>
      <c r="AT160" s="218" t="s">
        <v>152</v>
      </c>
      <c r="AU160" s="218" t="s">
        <v>86</v>
      </c>
      <c r="AY160" s="19" t="s">
        <v>150</v>
      </c>
      <c r="BE160" s="219">
        <f>IF(N160="základní",J160,0)</f>
        <v>0</v>
      </c>
      <c r="BF160" s="219">
        <f>IF(N160="snížená",J160,0)</f>
        <v>0</v>
      </c>
      <c r="BG160" s="219">
        <f>IF(N160="zákl. přenesená",J160,0)</f>
        <v>0</v>
      </c>
      <c r="BH160" s="219">
        <f>IF(N160="sníž. přenesená",J160,0)</f>
        <v>0</v>
      </c>
      <c r="BI160" s="219">
        <f>IF(N160="nulová",J160,0)</f>
        <v>0</v>
      </c>
      <c r="BJ160" s="19" t="s">
        <v>84</v>
      </c>
      <c r="BK160" s="219">
        <f>ROUND(I160*H160,2)</f>
        <v>0</v>
      </c>
      <c r="BL160" s="19" t="s">
        <v>157</v>
      </c>
      <c r="BM160" s="218" t="s">
        <v>265</v>
      </c>
    </row>
    <row r="161" s="2" customFormat="1">
      <c r="A161" s="41"/>
      <c r="B161" s="42"/>
      <c r="C161" s="43"/>
      <c r="D161" s="220" t="s">
        <v>159</v>
      </c>
      <c r="E161" s="43"/>
      <c r="F161" s="221" t="s">
        <v>266</v>
      </c>
      <c r="G161" s="43"/>
      <c r="H161" s="43"/>
      <c r="I161" s="222"/>
      <c r="J161" s="43"/>
      <c r="K161" s="43"/>
      <c r="L161" s="47"/>
      <c r="M161" s="223"/>
      <c r="N161" s="224"/>
      <c r="O161" s="87"/>
      <c r="P161" s="87"/>
      <c r="Q161" s="87"/>
      <c r="R161" s="87"/>
      <c r="S161" s="87"/>
      <c r="T161" s="88"/>
      <c r="U161" s="41"/>
      <c r="V161" s="41"/>
      <c r="W161" s="41"/>
      <c r="X161" s="41"/>
      <c r="Y161" s="41"/>
      <c r="Z161" s="41"/>
      <c r="AA161" s="41"/>
      <c r="AB161" s="41"/>
      <c r="AC161" s="41"/>
      <c r="AD161" s="41"/>
      <c r="AE161" s="41"/>
      <c r="AT161" s="19" t="s">
        <v>159</v>
      </c>
      <c r="AU161" s="19" t="s">
        <v>86</v>
      </c>
    </row>
    <row r="162" s="14" customFormat="1">
      <c r="A162" s="14"/>
      <c r="B162" s="236"/>
      <c r="C162" s="237"/>
      <c r="D162" s="227" t="s">
        <v>161</v>
      </c>
      <c r="E162" s="238" t="s">
        <v>32</v>
      </c>
      <c r="F162" s="239" t="s">
        <v>267</v>
      </c>
      <c r="G162" s="237"/>
      <c r="H162" s="240">
        <v>29.239999999999998</v>
      </c>
      <c r="I162" s="241"/>
      <c r="J162" s="237"/>
      <c r="K162" s="237"/>
      <c r="L162" s="242"/>
      <c r="M162" s="243"/>
      <c r="N162" s="244"/>
      <c r="O162" s="244"/>
      <c r="P162" s="244"/>
      <c r="Q162" s="244"/>
      <c r="R162" s="244"/>
      <c r="S162" s="244"/>
      <c r="T162" s="245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T162" s="246" t="s">
        <v>161</v>
      </c>
      <c r="AU162" s="246" t="s">
        <v>86</v>
      </c>
      <c r="AV162" s="14" t="s">
        <v>86</v>
      </c>
      <c r="AW162" s="14" t="s">
        <v>38</v>
      </c>
      <c r="AX162" s="14" t="s">
        <v>84</v>
      </c>
      <c r="AY162" s="246" t="s">
        <v>150</v>
      </c>
    </row>
    <row r="163" s="12" customFormat="1" ht="22.8" customHeight="1">
      <c r="A163" s="12"/>
      <c r="B163" s="191"/>
      <c r="C163" s="192"/>
      <c r="D163" s="193" t="s">
        <v>75</v>
      </c>
      <c r="E163" s="205" t="s">
        <v>184</v>
      </c>
      <c r="F163" s="205" t="s">
        <v>268</v>
      </c>
      <c r="G163" s="192"/>
      <c r="H163" s="192"/>
      <c r="I163" s="195"/>
      <c r="J163" s="206">
        <f>BK163</f>
        <v>0</v>
      </c>
      <c r="K163" s="192"/>
      <c r="L163" s="197"/>
      <c r="M163" s="198"/>
      <c r="N163" s="199"/>
      <c r="O163" s="199"/>
      <c r="P163" s="200">
        <f>SUM(P164:P217)</f>
        <v>0</v>
      </c>
      <c r="Q163" s="199"/>
      <c r="R163" s="200">
        <f>SUM(R164:R217)</f>
        <v>9.7547530799999986</v>
      </c>
      <c r="S163" s="199"/>
      <c r="T163" s="201">
        <f>SUM(T164:T217)</f>
        <v>2.2229999999999999</v>
      </c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R163" s="202" t="s">
        <v>84</v>
      </c>
      <c r="AT163" s="203" t="s">
        <v>75</v>
      </c>
      <c r="AU163" s="203" t="s">
        <v>84</v>
      </c>
      <c r="AY163" s="202" t="s">
        <v>150</v>
      </c>
      <c r="BK163" s="204">
        <f>SUM(BK164:BK217)</f>
        <v>0</v>
      </c>
    </row>
    <row r="164" s="2" customFormat="1" ht="24.15" customHeight="1">
      <c r="A164" s="41"/>
      <c r="B164" s="42"/>
      <c r="C164" s="207" t="s">
        <v>269</v>
      </c>
      <c r="D164" s="207" t="s">
        <v>152</v>
      </c>
      <c r="E164" s="208" t="s">
        <v>270</v>
      </c>
      <c r="F164" s="209" t="s">
        <v>271</v>
      </c>
      <c r="G164" s="210" t="s">
        <v>214</v>
      </c>
      <c r="H164" s="211">
        <v>12.75</v>
      </c>
      <c r="I164" s="212"/>
      <c r="J164" s="213">
        <f>ROUND(I164*H164,2)</f>
        <v>0</v>
      </c>
      <c r="K164" s="209" t="s">
        <v>156</v>
      </c>
      <c r="L164" s="47"/>
      <c r="M164" s="214" t="s">
        <v>32</v>
      </c>
      <c r="N164" s="215" t="s">
        <v>47</v>
      </c>
      <c r="O164" s="87"/>
      <c r="P164" s="216">
        <f>O164*H164</f>
        <v>0</v>
      </c>
      <c r="Q164" s="216">
        <v>0.0043800000000000002</v>
      </c>
      <c r="R164" s="216">
        <f>Q164*H164</f>
        <v>0.055845000000000006</v>
      </c>
      <c r="S164" s="216">
        <v>0</v>
      </c>
      <c r="T164" s="217">
        <f>S164*H164</f>
        <v>0</v>
      </c>
      <c r="U164" s="41"/>
      <c r="V164" s="41"/>
      <c r="W164" s="41"/>
      <c r="X164" s="41"/>
      <c r="Y164" s="41"/>
      <c r="Z164" s="41"/>
      <c r="AA164" s="41"/>
      <c r="AB164" s="41"/>
      <c r="AC164" s="41"/>
      <c r="AD164" s="41"/>
      <c r="AE164" s="41"/>
      <c r="AR164" s="218" t="s">
        <v>157</v>
      </c>
      <c r="AT164" s="218" t="s">
        <v>152</v>
      </c>
      <c r="AU164" s="218" t="s">
        <v>86</v>
      </c>
      <c r="AY164" s="19" t="s">
        <v>150</v>
      </c>
      <c r="BE164" s="219">
        <f>IF(N164="základní",J164,0)</f>
        <v>0</v>
      </c>
      <c r="BF164" s="219">
        <f>IF(N164="snížená",J164,0)</f>
        <v>0</v>
      </c>
      <c r="BG164" s="219">
        <f>IF(N164="zákl. přenesená",J164,0)</f>
        <v>0</v>
      </c>
      <c r="BH164" s="219">
        <f>IF(N164="sníž. přenesená",J164,0)</f>
        <v>0</v>
      </c>
      <c r="BI164" s="219">
        <f>IF(N164="nulová",J164,0)</f>
        <v>0</v>
      </c>
      <c r="BJ164" s="19" t="s">
        <v>84</v>
      </c>
      <c r="BK164" s="219">
        <f>ROUND(I164*H164,2)</f>
        <v>0</v>
      </c>
      <c r="BL164" s="19" t="s">
        <v>157</v>
      </c>
      <c r="BM164" s="218" t="s">
        <v>272</v>
      </c>
    </row>
    <row r="165" s="2" customFormat="1">
      <c r="A165" s="41"/>
      <c r="B165" s="42"/>
      <c r="C165" s="43"/>
      <c r="D165" s="220" t="s">
        <v>159</v>
      </c>
      <c r="E165" s="43"/>
      <c r="F165" s="221" t="s">
        <v>273</v>
      </c>
      <c r="G165" s="43"/>
      <c r="H165" s="43"/>
      <c r="I165" s="222"/>
      <c r="J165" s="43"/>
      <c r="K165" s="43"/>
      <c r="L165" s="47"/>
      <c r="M165" s="223"/>
      <c r="N165" s="224"/>
      <c r="O165" s="87"/>
      <c r="P165" s="87"/>
      <c r="Q165" s="87"/>
      <c r="R165" s="87"/>
      <c r="S165" s="87"/>
      <c r="T165" s="88"/>
      <c r="U165" s="41"/>
      <c r="V165" s="41"/>
      <c r="W165" s="41"/>
      <c r="X165" s="41"/>
      <c r="Y165" s="41"/>
      <c r="Z165" s="41"/>
      <c r="AA165" s="41"/>
      <c r="AB165" s="41"/>
      <c r="AC165" s="41"/>
      <c r="AD165" s="41"/>
      <c r="AE165" s="41"/>
      <c r="AT165" s="19" t="s">
        <v>159</v>
      </c>
      <c r="AU165" s="19" t="s">
        <v>86</v>
      </c>
    </row>
    <row r="166" s="2" customFormat="1" ht="16.5" customHeight="1">
      <c r="A166" s="41"/>
      <c r="B166" s="42"/>
      <c r="C166" s="207" t="s">
        <v>274</v>
      </c>
      <c r="D166" s="207" t="s">
        <v>152</v>
      </c>
      <c r="E166" s="208" t="s">
        <v>275</v>
      </c>
      <c r="F166" s="209" t="s">
        <v>276</v>
      </c>
      <c r="G166" s="210" t="s">
        <v>214</v>
      </c>
      <c r="H166" s="211">
        <v>7.9000000000000004</v>
      </c>
      <c r="I166" s="212"/>
      <c r="J166" s="213">
        <f>ROUND(I166*H166,2)</f>
        <v>0</v>
      </c>
      <c r="K166" s="209" t="s">
        <v>156</v>
      </c>
      <c r="L166" s="47"/>
      <c r="M166" s="214" t="s">
        <v>32</v>
      </c>
      <c r="N166" s="215" t="s">
        <v>47</v>
      </c>
      <c r="O166" s="87"/>
      <c r="P166" s="216">
        <f>O166*H166</f>
        <v>0</v>
      </c>
      <c r="Q166" s="216">
        <v>0.032730000000000002</v>
      </c>
      <c r="R166" s="216">
        <f>Q166*H166</f>
        <v>0.25856700000000005</v>
      </c>
      <c r="S166" s="216">
        <v>0</v>
      </c>
      <c r="T166" s="217">
        <f>S166*H166</f>
        <v>0</v>
      </c>
      <c r="U166" s="41"/>
      <c r="V166" s="41"/>
      <c r="W166" s="41"/>
      <c r="X166" s="41"/>
      <c r="Y166" s="41"/>
      <c r="Z166" s="41"/>
      <c r="AA166" s="41"/>
      <c r="AB166" s="41"/>
      <c r="AC166" s="41"/>
      <c r="AD166" s="41"/>
      <c r="AE166" s="41"/>
      <c r="AR166" s="218" t="s">
        <v>157</v>
      </c>
      <c r="AT166" s="218" t="s">
        <v>152</v>
      </c>
      <c r="AU166" s="218" t="s">
        <v>86</v>
      </c>
      <c r="AY166" s="19" t="s">
        <v>150</v>
      </c>
      <c r="BE166" s="219">
        <f>IF(N166="základní",J166,0)</f>
        <v>0</v>
      </c>
      <c r="BF166" s="219">
        <f>IF(N166="snížená",J166,0)</f>
        <v>0</v>
      </c>
      <c r="BG166" s="219">
        <f>IF(N166="zákl. přenesená",J166,0)</f>
        <v>0</v>
      </c>
      <c r="BH166" s="219">
        <f>IF(N166="sníž. přenesená",J166,0)</f>
        <v>0</v>
      </c>
      <c r="BI166" s="219">
        <f>IF(N166="nulová",J166,0)</f>
        <v>0</v>
      </c>
      <c r="BJ166" s="19" t="s">
        <v>84</v>
      </c>
      <c r="BK166" s="219">
        <f>ROUND(I166*H166,2)</f>
        <v>0</v>
      </c>
      <c r="BL166" s="19" t="s">
        <v>157</v>
      </c>
      <c r="BM166" s="218" t="s">
        <v>277</v>
      </c>
    </row>
    <row r="167" s="2" customFormat="1">
      <c r="A167" s="41"/>
      <c r="B167" s="42"/>
      <c r="C167" s="43"/>
      <c r="D167" s="220" t="s">
        <v>159</v>
      </c>
      <c r="E167" s="43"/>
      <c r="F167" s="221" t="s">
        <v>278</v>
      </c>
      <c r="G167" s="43"/>
      <c r="H167" s="43"/>
      <c r="I167" s="222"/>
      <c r="J167" s="43"/>
      <c r="K167" s="43"/>
      <c r="L167" s="47"/>
      <c r="M167" s="223"/>
      <c r="N167" s="224"/>
      <c r="O167" s="87"/>
      <c r="P167" s="87"/>
      <c r="Q167" s="87"/>
      <c r="R167" s="87"/>
      <c r="S167" s="87"/>
      <c r="T167" s="88"/>
      <c r="U167" s="41"/>
      <c r="V167" s="41"/>
      <c r="W167" s="41"/>
      <c r="X167" s="41"/>
      <c r="Y167" s="41"/>
      <c r="Z167" s="41"/>
      <c r="AA167" s="41"/>
      <c r="AB167" s="41"/>
      <c r="AC167" s="41"/>
      <c r="AD167" s="41"/>
      <c r="AE167" s="41"/>
      <c r="AT167" s="19" t="s">
        <v>159</v>
      </c>
      <c r="AU167" s="19" t="s">
        <v>86</v>
      </c>
    </row>
    <row r="168" s="13" customFormat="1">
      <c r="A168" s="13"/>
      <c r="B168" s="225"/>
      <c r="C168" s="226"/>
      <c r="D168" s="227" t="s">
        <v>161</v>
      </c>
      <c r="E168" s="228" t="s">
        <v>32</v>
      </c>
      <c r="F168" s="229" t="s">
        <v>279</v>
      </c>
      <c r="G168" s="226"/>
      <c r="H168" s="228" t="s">
        <v>32</v>
      </c>
      <c r="I168" s="230"/>
      <c r="J168" s="226"/>
      <c r="K168" s="226"/>
      <c r="L168" s="231"/>
      <c r="M168" s="232"/>
      <c r="N168" s="233"/>
      <c r="O168" s="233"/>
      <c r="P168" s="233"/>
      <c r="Q168" s="233"/>
      <c r="R168" s="233"/>
      <c r="S168" s="233"/>
      <c r="T168" s="234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35" t="s">
        <v>161</v>
      </c>
      <c r="AU168" s="235" t="s">
        <v>86</v>
      </c>
      <c r="AV168" s="13" t="s">
        <v>84</v>
      </c>
      <c r="AW168" s="13" t="s">
        <v>38</v>
      </c>
      <c r="AX168" s="13" t="s">
        <v>76</v>
      </c>
      <c r="AY168" s="235" t="s">
        <v>150</v>
      </c>
    </row>
    <row r="169" s="14" customFormat="1">
      <c r="A169" s="14"/>
      <c r="B169" s="236"/>
      <c r="C169" s="237"/>
      <c r="D169" s="227" t="s">
        <v>161</v>
      </c>
      <c r="E169" s="238" t="s">
        <v>32</v>
      </c>
      <c r="F169" s="239" t="s">
        <v>280</v>
      </c>
      <c r="G169" s="237"/>
      <c r="H169" s="240">
        <v>7.9000000000000004</v>
      </c>
      <c r="I169" s="241"/>
      <c r="J169" s="237"/>
      <c r="K169" s="237"/>
      <c r="L169" s="242"/>
      <c r="M169" s="243"/>
      <c r="N169" s="244"/>
      <c r="O169" s="244"/>
      <c r="P169" s="244"/>
      <c r="Q169" s="244"/>
      <c r="R169" s="244"/>
      <c r="S169" s="244"/>
      <c r="T169" s="245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T169" s="246" t="s">
        <v>161</v>
      </c>
      <c r="AU169" s="246" t="s">
        <v>86</v>
      </c>
      <c r="AV169" s="14" t="s">
        <v>86</v>
      </c>
      <c r="AW169" s="14" t="s">
        <v>38</v>
      </c>
      <c r="AX169" s="14" t="s">
        <v>84</v>
      </c>
      <c r="AY169" s="246" t="s">
        <v>150</v>
      </c>
    </row>
    <row r="170" s="2" customFormat="1" ht="24.15" customHeight="1">
      <c r="A170" s="41"/>
      <c r="B170" s="42"/>
      <c r="C170" s="207" t="s">
        <v>7</v>
      </c>
      <c r="D170" s="207" t="s">
        <v>152</v>
      </c>
      <c r="E170" s="208" t="s">
        <v>281</v>
      </c>
      <c r="F170" s="209" t="s">
        <v>282</v>
      </c>
      <c r="G170" s="210" t="s">
        <v>214</v>
      </c>
      <c r="H170" s="211">
        <v>103.666</v>
      </c>
      <c r="I170" s="212"/>
      <c r="J170" s="213">
        <f>ROUND(I170*H170,2)</f>
        <v>0</v>
      </c>
      <c r="K170" s="209" t="s">
        <v>156</v>
      </c>
      <c r="L170" s="47"/>
      <c r="M170" s="214" t="s">
        <v>32</v>
      </c>
      <c r="N170" s="215" t="s">
        <v>47</v>
      </c>
      <c r="O170" s="87"/>
      <c r="P170" s="216">
        <f>O170*H170</f>
        <v>0</v>
      </c>
      <c r="Q170" s="216">
        <v>0.015400000000000001</v>
      </c>
      <c r="R170" s="216">
        <f>Q170*H170</f>
        <v>1.5964564000000001</v>
      </c>
      <c r="S170" s="216">
        <v>0</v>
      </c>
      <c r="T170" s="217">
        <f>S170*H170</f>
        <v>0</v>
      </c>
      <c r="U170" s="41"/>
      <c r="V170" s="41"/>
      <c r="W170" s="41"/>
      <c r="X170" s="41"/>
      <c r="Y170" s="41"/>
      <c r="Z170" s="41"/>
      <c r="AA170" s="41"/>
      <c r="AB170" s="41"/>
      <c r="AC170" s="41"/>
      <c r="AD170" s="41"/>
      <c r="AE170" s="41"/>
      <c r="AR170" s="218" t="s">
        <v>157</v>
      </c>
      <c r="AT170" s="218" t="s">
        <v>152</v>
      </c>
      <c r="AU170" s="218" t="s">
        <v>86</v>
      </c>
      <c r="AY170" s="19" t="s">
        <v>150</v>
      </c>
      <c r="BE170" s="219">
        <f>IF(N170="základní",J170,0)</f>
        <v>0</v>
      </c>
      <c r="BF170" s="219">
        <f>IF(N170="snížená",J170,0)</f>
        <v>0</v>
      </c>
      <c r="BG170" s="219">
        <f>IF(N170="zákl. přenesená",J170,0)</f>
        <v>0</v>
      </c>
      <c r="BH170" s="219">
        <f>IF(N170="sníž. přenesená",J170,0)</f>
        <v>0</v>
      </c>
      <c r="BI170" s="219">
        <f>IF(N170="nulová",J170,0)</f>
        <v>0</v>
      </c>
      <c r="BJ170" s="19" t="s">
        <v>84</v>
      </c>
      <c r="BK170" s="219">
        <f>ROUND(I170*H170,2)</f>
        <v>0</v>
      </c>
      <c r="BL170" s="19" t="s">
        <v>157</v>
      </c>
      <c r="BM170" s="218" t="s">
        <v>283</v>
      </c>
    </row>
    <row r="171" s="2" customFormat="1">
      <c r="A171" s="41"/>
      <c r="B171" s="42"/>
      <c r="C171" s="43"/>
      <c r="D171" s="220" t="s">
        <v>159</v>
      </c>
      <c r="E171" s="43"/>
      <c r="F171" s="221" t="s">
        <v>284</v>
      </c>
      <c r="G171" s="43"/>
      <c r="H171" s="43"/>
      <c r="I171" s="222"/>
      <c r="J171" s="43"/>
      <c r="K171" s="43"/>
      <c r="L171" s="47"/>
      <c r="M171" s="223"/>
      <c r="N171" s="224"/>
      <c r="O171" s="87"/>
      <c r="P171" s="87"/>
      <c r="Q171" s="87"/>
      <c r="R171" s="87"/>
      <c r="S171" s="87"/>
      <c r="T171" s="88"/>
      <c r="U171" s="41"/>
      <c r="V171" s="41"/>
      <c r="W171" s="41"/>
      <c r="X171" s="41"/>
      <c r="Y171" s="41"/>
      <c r="Z171" s="41"/>
      <c r="AA171" s="41"/>
      <c r="AB171" s="41"/>
      <c r="AC171" s="41"/>
      <c r="AD171" s="41"/>
      <c r="AE171" s="41"/>
      <c r="AT171" s="19" t="s">
        <v>159</v>
      </c>
      <c r="AU171" s="19" t="s">
        <v>86</v>
      </c>
    </row>
    <row r="172" s="13" customFormat="1">
      <c r="A172" s="13"/>
      <c r="B172" s="225"/>
      <c r="C172" s="226"/>
      <c r="D172" s="227" t="s">
        <v>161</v>
      </c>
      <c r="E172" s="228" t="s">
        <v>32</v>
      </c>
      <c r="F172" s="229" t="s">
        <v>285</v>
      </c>
      <c r="G172" s="226"/>
      <c r="H172" s="228" t="s">
        <v>32</v>
      </c>
      <c r="I172" s="230"/>
      <c r="J172" s="226"/>
      <c r="K172" s="226"/>
      <c r="L172" s="231"/>
      <c r="M172" s="232"/>
      <c r="N172" s="233"/>
      <c r="O172" s="233"/>
      <c r="P172" s="233"/>
      <c r="Q172" s="233"/>
      <c r="R172" s="233"/>
      <c r="S172" s="233"/>
      <c r="T172" s="234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235" t="s">
        <v>161</v>
      </c>
      <c r="AU172" s="235" t="s">
        <v>86</v>
      </c>
      <c r="AV172" s="13" t="s">
        <v>84</v>
      </c>
      <c r="AW172" s="13" t="s">
        <v>38</v>
      </c>
      <c r="AX172" s="13" t="s">
        <v>76</v>
      </c>
      <c r="AY172" s="235" t="s">
        <v>150</v>
      </c>
    </row>
    <row r="173" s="14" customFormat="1">
      <c r="A173" s="14"/>
      <c r="B173" s="236"/>
      <c r="C173" s="237"/>
      <c r="D173" s="227" t="s">
        <v>161</v>
      </c>
      <c r="E173" s="238" t="s">
        <v>32</v>
      </c>
      <c r="F173" s="239" t="s">
        <v>286</v>
      </c>
      <c r="G173" s="237"/>
      <c r="H173" s="240">
        <v>32.640000000000001</v>
      </c>
      <c r="I173" s="241"/>
      <c r="J173" s="237"/>
      <c r="K173" s="237"/>
      <c r="L173" s="242"/>
      <c r="M173" s="243"/>
      <c r="N173" s="244"/>
      <c r="O173" s="244"/>
      <c r="P173" s="244"/>
      <c r="Q173" s="244"/>
      <c r="R173" s="244"/>
      <c r="S173" s="244"/>
      <c r="T173" s="245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T173" s="246" t="s">
        <v>161</v>
      </c>
      <c r="AU173" s="246" t="s">
        <v>86</v>
      </c>
      <c r="AV173" s="14" t="s">
        <v>86</v>
      </c>
      <c r="AW173" s="14" t="s">
        <v>38</v>
      </c>
      <c r="AX173" s="14" t="s">
        <v>76</v>
      </c>
      <c r="AY173" s="246" t="s">
        <v>150</v>
      </c>
    </row>
    <row r="174" s="14" customFormat="1">
      <c r="A174" s="14"/>
      <c r="B174" s="236"/>
      <c r="C174" s="237"/>
      <c r="D174" s="227" t="s">
        <v>161</v>
      </c>
      <c r="E174" s="238" t="s">
        <v>32</v>
      </c>
      <c r="F174" s="239" t="s">
        <v>287</v>
      </c>
      <c r="G174" s="237"/>
      <c r="H174" s="240">
        <v>12.92</v>
      </c>
      <c r="I174" s="241"/>
      <c r="J174" s="237"/>
      <c r="K174" s="237"/>
      <c r="L174" s="242"/>
      <c r="M174" s="243"/>
      <c r="N174" s="244"/>
      <c r="O174" s="244"/>
      <c r="P174" s="244"/>
      <c r="Q174" s="244"/>
      <c r="R174" s="244"/>
      <c r="S174" s="244"/>
      <c r="T174" s="245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T174" s="246" t="s">
        <v>161</v>
      </c>
      <c r="AU174" s="246" t="s">
        <v>86</v>
      </c>
      <c r="AV174" s="14" t="s">
        <v>86</v>
      </c>
      <c r="AW174" s="14" t="s">
        <v>38</v>
      </c>
      <c r="AX174" s="14" t="s">
        <v>76</v>
      </c>
      <c r="AY174" s="246" t="s">
        <v>150</v>
      </c>
    </row>
    <row r="175" s="14" customFormat="1">
      <c r="A175" s="14"/>
      <c r="B175" s="236"/>
      <c r="C175" s="237"/>
      <c r="D175" s="227" t="s">
        <v>161</v>
      </c>
      <c r="E175" s="238" t="s">
        <v>32</v>
      </c>
      <c r="F175" s="239" t="s">
        <v>288</v>
      </c>
      <c r="G175" s="237"/>
      <c r="H175" s="240">
        <v>31.620000000000001</v>
      </c>
      <c r="I175" s="241"/>
      <c r="J175" s="237"/>
      <c r="K175" s="237"/>
      <c r="L175" s="242"/>
      <c r="M175" s="243"/>
      <c r="N175" s="244"/>
      <c r="O175" s="244"/>
      <c r="P175" s="244"/>
      <c r="Q175" s="244"/>
      <c r="R175" s="244"/>
      <c r="S175" s="244"/>
      <c r="T175" s="245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T175" s="246" t="s">
        <v>161</v>
      </c>
      <c r="AU175" s="246" t="s">
        <v>86</v>
      </c>
      <c r="AV175" s="14" t="s">
        <v>86</v>
      </c>
      <c r="AW175" s="14" t="s">
        <v>38</v>
      </c>
      <c r="AX175" s="14" t="s">
        <v>76</v>
      </c>
      <c r="AY175" s="246" t="s">
        <v>150</v>
      </c>
    </row>
    <row r="176" s="14" customFormat="1">
      <c r="A176" s="14"/>
      <c r="B176" s="236"/>
      <c r="C176" s="237"/>
      <c r="D176" s="227" t="s">
        <v>161</v>
      </c>
      <c r="E176" s="238" t="s">
        <v>32</v>
      </c>
      <c r="F176" s="239" t="s">
        <v>289</v>
      </c>
      <c r="G176" s="237"/>
      <c r="H176" s="240">
        <v>7.6500000000000004</v>
      </c>
      <c r="I176" s="241"/>
      <c r="J176" s="237"/>
      <c r="K176" s="237"/>
      <c r="L176" s="242"/>
      <c r="M176" s="243"/>
      <c r="N176" s="244"/>
      <c r="O176" s="244"/>
      <c r="P176" s="244"/>
      <c r="Q176" s="244"/>
      <c r="R176" s="244"/>
      <c r="S176" s="244"/>
      <c r="T176" s="245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T176" s="246" t="s">
        <v>161</v>
      </c>
      <c r="AU176" s="246" t="s">
        <v>86</v>
      </c>
      <c r="AV176" s="14" t="s">
        <v>86</v>
      </c>
      <c r="AW176" s="14" t="s">
        <v>38</v>
      </c>
      <c r="AX176" s="14" t="s">
        <v>76</v>
      </c>
      <c r="AY176" s="246" t="s">
        <v>150</v>
      </c>
    </row>
    <row r="177" s="14" customFormat="1">
      <c r="A177" s="14"/>
      <c r="B177" s="236"/>
      <c r="C177" s="237"/>
      <c r="D177" s="227" t="s">
        <v>161</v>
      </c>
      <c r="E177" s="238" t="s">
        <v>32</v>
      </c>
      <c r="F177" s="239" t="s">
        <v>290</v>
      </c>
      <c r="G177" s="237"/>
      <c r="H177" s="240">
        <v>18.835999999999999</v>
      </c>
      <c r="I177" s="241"/>
      <c r="J177" s="237"/>
      <c r="K177" s="237"/>
      <c r="L177" s="242"/>
      <c r="M177" s="243"/>
      <c r="N177" s="244"/>
      <c r="O177" s="244"/>
      <c r="P177" s="244"/>
      <c r="Q177" s="244"/>
      <c r="R177" s="244"/>
      <c r="S177" s="244"/>
      <c r="T177" s="245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T177" s="246" t="s">
        <v>161</v>
      </c>
      <c r="AU177" s="246" t="s">
        <v>86</v>
      </c>
      <c r="AV177" s="14" t="s">
        <v>86</v>
      </c>
      <c r="AW177" s="14" t="s">
        <v>38</v>
      </c>
      <c r="AX177" s="14" t="s">
        <v>76</v>
      </c>
      <c r="AY177" s="246" t="s">
        <v>150</v>
      </c>
    </row>
    <row r="178" s="15" customFormat="1">
      <c r="A178" s="15"/>
      <c r="B178" s="258"/>
      <c r="C178" s="259"/>
      <c r="D178" s="227" t="s">
        <v>161</v>
      </c>
      <c r="E178" s="260" t="s">
        <v>32</v>
      </c>
      <c r="F178" s="261" t="s">
        <v>229</v>
      </c>
      <c r="G178" s="259"/>
      <c r="H178" s="262">
        <v>103.66600000000001</v>
      </c>
      <c r="I178" s="263"/>
      <c r="J178" s="259"/>
      <c r="K178" s="259"/>
      <c r="L178" s="264"/>
      <c r="M178" s="265"/>
      <c r="N178" s="266"/>
      <c r="O178" s="266"/>
      <c r="P178" s="266"/>
      <c r="Q178" s="266"/>
      <c r="R178" s="266"/>
      <c r="S178" s="266"/>
      <c r="T178" s="267"/>
      <c r="U178" s="15"/>
      <c r="V178" s="15"/>
      <c r="W178" s="15"/>
      <c r="X178" s="15"/>
      <c r="Y178" s="15"/>
      <c r="Z178" s="15"/>
      <c r="AA178" s="15"/>
      <c r="AB178" s="15"/>
      <c r="AC178" s="15"/>
      <c r="AD178" s="15"/>
      <c r="AE178" s="15"/>
      <c r="AT178" s="268" t="s">
        <v>161</v>
      </c>
      <c r="AU178" s="268" t="s">
        <v>86</v>
      </c>
      <c r="AV178" s="15" t="s">
        <v>157</v>
      </c>
      <c r="AW178" s="15" t="s">
        <v>38</v>
      </c>
      <c r="AX178" s="15" t="s">
        <v>84</v>
      </c>
      <c r="AY178" s="268" t="s">
        <v>150</v>
      </c>
    </row>
    <row r="179" s="2" customFormat="1" ht="24.15" customHeight="1">
      <c r="A179" s="41"/>
      <c r="B179" s="42"/>
      <c r="C179" s="207" t="s">
        <v>291</v>
      </c>
      <c r="D179" s="207" t="s">
        <v>152</v>
      </c>
      <c r="E179" s="208" t="s">
        <v>292</v>
      </c>
      <c r="F179" s="209" t="s">
        <v>293</v>
      </c>
      <c r="G179" s="210" t="s">
        <v>214</v>
      </c>
      <c r="H179" s="211">
        <v>12.75</v>
      </c>
      <c r="I179" s="212"/>
      <c r="J179" s="213">
        <f>ROUND(I179*H179,2)</f>
        <v>0</v>
      </c>
      <c r="K179" s="209" t="s">
        <v>156</v>
      </c>
      <c r="L179" s="47"/>
      <c r="M179" s="214" t="s">
        <v>32</v>
      </c>
      <c r="N179" s="215" t="s">
        <v>47</v>
      </c>
      <c r="O179" s="87"/>
      <c r="P179" s="216">
        <f>O179*H179</f>
        <v>0</v>
      </c>
      <c r="Q179" s="216">
        <v>0.0030000000000000001</v>
      </c>
      <c r="R179" s="216">
        <f>Q179*H179</f>
        <v>0.038249999999999999</v>
      </c>
      <c r="S179" s="216">
        <v>0</v>
      </c>
      <c r="T179" s="217">
        <f>S179*H179</f>
        <v>0</v>
      </c>
      <c r="U179" s="41"/>
      <c r="V179" s="41"/>
      <c r="W179" s="41"/>
      <c r="X179" s="41"/>
      <c r="Y179" s="41"/>
      <c r="Z179" s="41"/>
      <c r="AA179" s="41"/>
      <c r="AB179" s="41"/>
      <c r="AC179" s="41"/>
      <c r="AD179" s="41"/>
      <c r="AE179" s="41"/>
      <c r="AR179" s="218" t="s">
        <v>157</v>
      </c>
      <c r="AT179" s="218" t="s">
        <v>152</v>
      </c>
      <c r="AU179" s="218" t="s">
        <v>86</v>
      </c>
      <c r="AY179" s="19" t="s">
        <v>150</v>
      </c>
      <c r="BE179" s="219">
        <f>IF(N179="základní",J179,0)</f>
        <v>0</v>
      </c>
      <c r="BF179" s="219">
        <f>IF(N179="snížená",J179,0)</f>
        <v>0</v>
      </c>
      <c r="BG179" s="219">
        <f>IF(N179="zákl. přenesená",J179,0)</f>
        <v>0</v>
      </c>
      <c r="BH179" s="219">
        <f>IF(N179="sníž. přenesená",J179,0)</f>
        <v>0</v>
      </c>
      <c r="BI179" s="219">
        <f>IF(N179="nulová",J179,0)</f>
        <v>0</v>
      </c>
      <c r="BJ179" s="19" t="s">
        <v>84</v>
      </c>
      <c r="BK179" s="219">
        <f>ROUND(I179*H179,2)</f>
        <v>0</v>
      </c>
      <c r="BL179" s="19" t="s">
        <v>157</v>
      </c>
      <c r="BM179" s="218" t="s">
        <v>294</v>
      </c>
    </row>
    <row r="180" s="2" customFormat="1">
      <c r="A180" s="41"/>
      <c r="B180" s="42"/>
      <c r="C180" s="43"/>
      <c r="D180" s="220" t="s">
        <v>159</v>
      </c>
      <c r="E180" s="43"/>
      <c r="F180" s="221" t="s">
        <v>295</v>
      </c>
      <c r="G180" s="43"/>
      <c r="H180" s="43"/>
      <c r="I180" s="222"/>
      <c r="J180" s="43"/>
      <c r="K180" s="43"/>
      <c r="L180" s="47"/>
      <c r="M180" s="223"/>
      <c r="N180" s="224"/>
      <c r="O180" s="87"/>
      <c r="P180" s="87"/>
      <c r="Q180" s="87"/>
      <c r="R180" s="87"/>
      <c r="S180" s="87"/>
      <c r="T180" s="88"/>
      <c r="U180" s="41"/>
      <c r="V180" s="41"/>
      <c r="W180" s="41"/>
      <c r="X180" s="41"/>
      <c r="Y180" s="41"/>
      <c r="Z180" s="41"/>
      <c r="AA180" s="41"/>
      <c r="AB180" s="41"/>
      <c r="AC180" s="41"/>
      <c r="AD180" s="41"/>
      <c r="AE180" s="41"/>
      <c r="AT180" s="19" t="s">
        <v>159</v>
      </c>
      <c r="AU180" s="19" t="s">
        <v>86</v>
      </c>
    </row>
    <row r="181" s="14" customFormat="1">
      <c r="A181" s="14"/>
      <c r="B181" s="236"/>
      <c r="C181" s="237"/>
      <c r="D181" s="227" t="s">
        <v>161</v>
      </c>
      <c r="E181" s="238" t="s">
        <v>32</v>
      </c>
      <c r="F181" s="239" t="s">
        <v>296</v>
      </c>
      <c r="G181" s="237"/>
      <c r="H181" s="240">
        <v>12.75</v>
      </c>
      <c r="I181" s="241"/>
      <c r="J181" s="237"/>
      <c r="K181" s="237"/>
      <c r="L181" s="242"/>
      <c r="M181" s="243"/>
      <c r="N181" s="244"/>
      <c r="O181" s="244"/>
      <c r="P181" s="244"/>
      <c r="Q181" s="244"/>
      <c r="R181" s="244"/>
      <c r="S181" s="244"/>
      <c r="T181" s="245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T181" s="246" t="s">
        <v>161</v>
      </c>
      <c r="AU181" s="246" t="s">
        <v>86</v>
      </c>
      <c r="AV181" s="14" t="s">
        <v>86</v>
      </c>
      <c r="AW181" s="14" t="s">
        <v>38</v>
      </c>
      <c r="AX181" s="14" t="s">
        <v>84</v>
      </c>
      <c r="AY181" s="246" t="s">
        <v>150</v>
      </c>
    </row>
    <row r="182" s="2" customFormat="1" ht="16.5" customHeight="1">
      <c r="A182" s="41"/>
      <c r="B182" s="42"/>
      <c r="C182" s="207" t="s">
        <v>297</v>
      </c>
      <c r="D182" s="207" t="s">
        <v>152</v>
      </c>
      <c r="E182" s="208" t="s">
        <v>298</v>
      </c>
      <c r="F182" s="209" t="s">
        <v>299</v>
      </c>
      <c r="G182" s="210" t="s">
        <v>300</v>
      </c>
      <c r="H182" s="211">
        <v>15.800000000000001</v>
      </c>
      <c r="I182" s="212"/>
      <c r="J182" s="213">
        <f>ROUND(I182*H182,2)</f>
        <v>0</v>
      </c>
      <c r="K182" s="209" t="s">
        <v>156</v>
      </c>
      <c r="L182" s="47"/>
      <c r="M182" s="214" t="s">
        <v>32</v>
      </c>
      <c r="N182" s="215" t="s">
        <v>47</v>
      </c>
      <c r="O182" s="87"/>
      <c r="P182" s="216">
        <f>O182*H182</f>
        <v>0</v>
      </c>
      <c r="Q182" s="216">
        <v>0.0015</v>
      </c>
      <c r="R182" s="216">
        <f>Q182*H182</f>
        <v>0.023700000000000002</v>
      </c>
      <c r="S182" s="216">
        <v>0</v>
      </c>
      <c r="T182" s="217">
        <f>S182*H182</f>
        <v>0</v>
      </c>
      <c r="U182" s="41"/>
      <c r="V182" s="41"/>
      <c r="W182" s="41"/>
      <c r="X182" s="41"/>
      <c r="Y182" s="41"/>
      <c r="Z182" s="41"/>
      <c r="AA182" s="41"/>
      <c r="AB182" s="41"/>
      <c r="AC182" s="41"/>
      <c r="AD182" s="41"/>
      <c r="AE182" s="41"/>
      <c r="AR182" s="218" t="s">
        <v>157</v>
      </c>
      <c r="AT182" s="218" t="s">
        <v>152</v>
      </c>
      <c r="AU182" s="218" t="s">
        <v>86</v>
      </c>
      <c r="AY182" s="19" t="s">
        <v>150</v>
      </c>
      <c r="BE182" s="219">
        <f>IF(N182="základní",J182,0)</f>
        <v>0</v>
      </c>
      <c r="BF182" s="219">
        <f>IF(N182="snížená",J182,0)</f>
        <v>0</v>
      </c>
      <c r="BG182" s="219">
        <f>IF(N182="zákl. přenesená",J182,0)</f>
        <v>0</v>
      </c>
      <c r="BH182" s="219">
        <f>IF(N182="sníž. přenesená",J182,0)</f>
        <v>0</v>
      </c>
      <c r="BI182" s="219">
        <f>IF(N182="nulová",J182,0)</f>
        <v>0</v>
      </c>
      <c r="BJ182" s="19" t="s">
        <v>84</v>
      </c>
      <c r="BK182" s="219">
        <f>ROUND(I182*H182,2)</f>
        <v>0</v>
      </c>
      <c r="BL182" s="19" t="s">
        <v>157</v>
      </c>
      <c r="BM182" s="218" t="s">
        <v>301</v>
      </c>
    </row>
    <row r="183" s="2" customFormat="1">
      <c r="A183" s="41"/>
      <c r="B183" s="42"/>
      <c r="C183" s="43"/>
      <c r="D183" s="220" t="s">
        <v>159</v>
      </c>
      <c r="E183" s="43"/>
      <c r="F183" s="221" t="s">
        <v>302</v>
      </c>
      <c r="G183" s="43"/>
      <c r="H183" s="43"/>
      <c r="I183" s="222"/>
      <c r="J183" s="43"/>
      <c r="K183" s="43"/>
      <c r="L183" s="47"/>
      <c r="M183" s="223"/>
      <c r="N183" s="224"/>
      <c r="O183" s="87"/>
      <c r="P183" s="87"/>
      <c r="Q183" s="87"/>
      <c r="R183" s="87"/>
      <c r="S183" s="87"/>
      <c r="T183" s="88"/>
      <c r="U183" s="41"/>
      <c r="V183" s="41"/>
      <c r="W183" s="41"/>
      <c r="X183" s="41"/>
      <c r="Y183" s="41"/>
      <c r="Z183" s="41"/>
      <c r="AA183" s="41"/>
      <c r="AB183" s="41"/>
      <c r="AC183" s="41"/>
      <c r="AD183" s="41"/>
      <c r="AE183" s="41"/>
      <c r="AT183" s="19" t="s">
        <v>159</v>
      </c>
      <c r="AU183" s="19" t="s">
        <v>86</v>
      </c>
    </row>
    <row r="184" s="14" customFormat="1">
      <c r="A184" s="14"/>
      <c r="B184" s="236"/>
      <c r="C184" s="237"/>
      <c r="D184" s="227" t="s">
        <v>161</v>
      </c>
      <c r="E184" s="238" t="s">
        <v>32</v>
      </c>
      <c r="F184" s="239" t="s">
        <v>303</v>
      </c>
      <c r="G184" s="237"/>
      <c r="H184" s="240">
        <v>15.800000000000001</v>
      </c>
      <c r="I184" s="241"/>
      <c r="J184" s="237"/>
      <c r="K184" s="237"/>
      <c r="L184" s="242"/>
      <c r="M184" s="243"/>
      <c r="N184" s="244"/>
      <c r="O184" s="244"/>
      <c r="P184" s="244"/>
      <c r="Q184" s="244"/>
      <c r="R184" s="244"/>
      <c r="S184" s="244"/>
      <c r="T184" s="245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T184" s="246" t="s">
        <v>161</v>
      </c>
      <c r="AU184" s="246" t="s">
        <v>86</v>
      </c>
      <c r="AV184" s="14" t="s">
        <v>86</v>
      </c>
      <c r="AW184" s="14" t="s">
        <v>38</v>
      </c>
      <c r="AX184" s="14" t="s">
        <v>84</v>
      </c>
      <c r="AY184" s="246" t="s">
        <v>150</v>
      </c>
    </row>
    <row r="185" s="2" customFormat="1" ht="24.15" customHeight="1">
      <c r="A185" s="41"/>
      <c r="B185" s="42"/>
      <c r="C185" s="207" t="s">
        <v>304</v>
      </c>
      <c r="D185" s="207" t="s">
        <v>152</v>
      </c>
      <c r="E185" s="208" t="s">
        <v>305</v>
      </c>
      <c r="F185" s="209" t="s">
        <v>306</v>
      </c>
      <c r="G185" s="210" t="s">
        <v>214</v>
      </c>
      <c r="H185" s="211">
        <v>85.5</v>
      </c>
      <c r="I185" s="212"/>
      <c r="J185" s="213">
        <f>ROUND(I185*H185,2)</f>
        <v>0</v>
      </c>
      <c r="K185" s="209" t="s">
        <v>156</v>
      </c>
      <c r="L185" s="47"/>
      <c r="M185" s="214" t="s">
        <v>32</v>
      </c>
      <c r="N185" s="215" t="s">
        <v>47</v>
      </c>
      <c r="O185" s="87"/>
      <c r="P185" s="216">
        <f>O185*H185</f>
        <v>0</v>
      </c>
      <c r="Q185" s="216">
        <v>0.026440000000000002</v>
      </c>
      <c r="R185" s="216">
        <f>Q185*H185</f>
        <v>2.2606200000000003</v>
      </c>
      <c r="S185" s="216">
        <v>0.025999999999999999</v>
      </c>
      <c r="T185" s="217">
        <f>S185*H185</f>
        <v>2.2229999999999999</v>
      </c>
      <c r="U185" s="41"/>
      <c r="V185" s="41"/>
      <c r="W185" s="41"/>
      <c r="X185" s="41"/>
      <c r="Y185" s="41"/>
      <c r="Z185" s="41"/>
      <c r="AA185" s="41"/>
      <c r="AB185" s="41"/>
      <c r="AC185" s="41"/>
      <c r="AD185" s="41"/>
      <c r="AE185" s="41"/>
      <c r="AR185" s="218" t="s">
        <v>157</v>
      </c>
      <c r="AT185" s="218" t="s">
        <v>152</v>
      </c>
      <c r="AU185" s="218" t="s">
        <v>86</v>
      </c>
      <c r="AY185" s="19" t="s">
        <v>150</v>
      </c>
      <c r="BE185" s="219">
        <f>IF(N185="základní",J185,0)</f>
        <v>0</v>
      </c>
      <c r="BF185" s="219">
        <f>IF(N185="snížená",J185,0)</f>
        <v>0</v>
      </c>
      <c r="BG185" s="219">
        <f>IF(N185="zákl. přenesená",J185,0)</f>
        <v>0</v>
      </c>
      <c r="BH185" s="219">
        <f>IF(N185="sníž. přenesená",J185,0)</f>
        <v>0</v>
      </c>
      <c r="BI185" s="219">
        <f>IF(N185="nulová",J185,0)</f>
        <v>0</v>
      </c>
      <c r="BJ185" s="19" t="s">
        <v>84</v>
      </c>
      <c r="BK185" s="219">
        <f>ROUND(I185*H185,2)</f>
        <v>0</v>
      </c>
      <c r="BL185" s="19" t="s">
        <v>157</v>
      </c>
      <c r="BM185" s="218" t="s">
        <v>307</v>
      </c>
    </row>
    <row r="186" s="2" customFormat="1">
      <c r="A186" s="41"/>
      <c r="B186" s="42"/>
      <c r="C186" s="43"/>
      <c r="D186" s="220" t="s">
        <v>159</v>
      </c>
      <c r="E186" s="43"/>
      <c r="F186" s="221" t="s">
        <v>308</v>
      </c>
      <c r="G186" s="43"/>
      <c r="H186" s="43"/>
      <c r="I186" s="222"/>
      <c r="J186" s="43"/>
      <c r="K186" s="43"/>
      <c r="L186" s="47"/>
      <c r="M186" s="223"/>
      <c r="N186" s="224"/>
      <c r="O186" s="87"/>
      <c r="P186" s="87"/>
      <c r="Q186" s="87"/>
      <c r="R186" s="87"/>
      <c r="S186" s="87"/>
      <c r="T186" s="88"/>
      <c r="U186" s="41"/>
      <c r="V186" s="41"/>
      <c r="W186" s="41"/>
      <c r="X186" s="41"/>
      <c r="Y186" s="41"/>
      <c r="Z186" s="41"/>
      <c r="AA186" s="41"/>
      <c r="AB186" s="41"/>
      <c r="AC186" s="41"/>
      <c r="AD186" s="41"/>
      <c r="AE186" s="41"/>
      <c r="AT186" s="19" t="s">
        <v>159</v>
      </c>
      <c r="AU186" s="19" t="s">
        <v>86</v>
      </c>
    </row>
    <row r="187" s="2" customFormat="1" ht="33" customHeight="1">
      <c r="A187" s="41"/>
      <c r="B187" s="42"/>
      <c r="C187" s="207" t="s">
        <v>309</v>
      </c>
      <c r="D187" s="207" t="s">
        <v>152</v>
      </c>
      <c r="E187" s="208" t="s">
        <v>310</v>
      </c>
      <c r="F187" s="209" t="s">
        <v>311</v>
      </c>
      <c r="G187" s="210" t="s">
        <v>300</v>
      </c>
      <c r="H187" s="211">
        <v>15.800000000000001</v>
      </c>
      <c r="I187" s="212"/>
      <c r="J187" s="213">
        <f>ROUND(I187*H187,2)</f>
        <v>0</v>
      </c>
      <c r="K187" s="209" t="s">
        <v>156</v>
      </c>
      <c r="L187" s="47"/>
      <c r="M187" s="214" t="s">
        <v>32</v>
      </c>
      <c r="N187" s="215" t="s">
        <v>47</v>
      </c>
      <c r="O187" s="87"/>
      <c r="P187" s="216">
        <f>O187*H187</f>
        <v>0</v>
      </c>
      <c r="Q187" s="216">
        <v>0</v>
      </c>
      <c r="R187" s="216">
        <f>Q187*H187</f>
        <v>0</v>
      </c>
      <c r="S187" s="216">
        <v>0</v>
      </c>
      <c r="T187" s="217">
        <f>S187*H187</f>
        <v>0</v>
      </c>
      <c r="U187" s="41"/>
      <c r="V187" s="41"/>
      <c r="W187" s="41"/>
      <c r="X187" s="41"/>
      <c r="Y187" s="41"/>
      <c r="Z187" s="41"/>
      <c r="AA187" s="41"/>
      <c r="AB187" s="41"/>
      <c r="AC187" s="41"/>
      <c r="AD187" s="41"/>
      <c r="AE187" s="41"/>
      <c r="AR187" s="218" t="s">
        <v>157</v>
      </c>
      <c r="AT187" s="218" t="s">
        <v>152</v>
      </c>
      <c r="AU187" s="218" t="s">
        <v>86</v>
      </c>
      <c r="AY187" s="19" t="s">
        <v>150</v>
      </c>
      <c r="BE187" s="219">
        <f>IF(N187="základní",J187,0)</f>
        <v>0</v>
      </c>
      <c r="BF187" s="219">
        <f>IF(N187="snížená",J187,0)</f>
        <v>0</v>
      </c>
      <c r="BG187" s="219">
        <f>IF(N187="zákl. přenesená",J187,0)</f>
        <v>0</v>
      </c>
      <c r="BH187" s="219">
        <f>IF(N187="sníž. přenesená",J187,0)</f>
        <v>0</v>
      </c>
      <c r="BI187" s="219">
        <f>IF(N187="nulová",J187,0)</f>
        <v>0</v>
      </c>
      <c r="BJ187" s="19" t="s">
        <v>84</v>
      </c>
      <c r="BK187" s="219">
        <f>ROUND(I187*H187,2)</f>
        <v>0</v>
      </c>
      <c r="BL187" s="19" t="s">
        <v>157</v>
      </c>
      <c r="BM187" s="218" t="s">
        <v>312</v>
      </c>
    </row>
    <row r="188" s="2" customFormat="1">
      <c r="A188" s="41"/>
      <c r="B188" s="42"/>
      <c r="C188" s="43"/>
      <c r="D188" s="220" t="s">
        <v>159</v>
      </c>
      <c r="E188" s="43"/>
      <c r="F188" s="221" t="s">
        <v>313</v>
      </c>
      <c r="G188" s="43"/>
      <c r="H188" s="43"/>
      <c r="I188" s="222"/>
      <c r="J188" s="43"/>
      <c r="K188" s="43"/>
      <c r="L188" s="47"/>
      <c r="M188" s="223"/>
      <c r="N188" s="224"/>
      <c r="O188" s="87"/>
      <c r="P188" s="87"/>
      <c r="Q188" s="87"/>
      <c r="R188" s="87"/>
      <c r="S188" s="87"/>
      <c r="T188" s="88"/>
      <c r="U188" s="41"/>
      <c r="V188" s="41"/>
      <c r="W188" s="41"/>
      <c r="X188" s="41"/>
      <c r="Y188" s="41"/>
      <c r="Z188" s="41"/>
      <c r="AA188" s="41"/>
      <c r="AB188" s="41"/>
      <c r="AC188" s="41"/>
      <c r="AD188" s="41"/>
      <c r="AE188" s="41"/>
      <c r="AT188" s="19" t="s">
        <v>159</v>
      </c>
      <c r="AU188" s="19" t="s">
        <v>86</v>
      </c>
    </row>
    <row r="189" s="2" customFormat="1" ht="16.5" customHeight="1">
      <c r="A189" s="41"/>
      <c r="B189" s="42"/>
      <c r="C189" s="247" t="s">
        <v>314</v>
      </c>
      <c r="D189" s="247" t="s">
        <v>197</v>
      </c>
      <c r="E189" s="248" t="s">
        <v>315</v>
      </c>
      <c r="F189" s="249" t="s">
        <v>316</v>
      </c>
      <c r="G189" s="250" t="s">
        <v>300</v>
      </c>
      <c r="H189" s="251">
        <v>16.59</v>
      </c>
      <c r="I189" s="252"/>
      <c r="J189" s="253">
        <f>ROUND(I189*H189,2)</f>
        <v>0</v>
      </c>
      <c r="K189" s="249" t="s">
        <v>156</v>
      </c>
      <c r="L189" s="254"/>
      <c r="M189" s="255" t="s">
        <v>32</v>
      </c>
      <c r="N189" s="256" t="s">
        <v>47</v>
      </c>
      <c r="O189" s="87"/>
      <c r="P189" s="216">
        <f>O189*H189</f>
        <v>0</v>
      </c>
      <c r="Q189" s="216">
        <v>4.0000000000000003E-05</v>
      </c>
      <c r="R189" s="216">
        <f>Q189*H189</f>
        <v>0.00066360000000000008</v>
      </c>
      <c r="S189" s="216">
        <v>0</v>
      </c>
      <c r="T189" s="217">
        <f>S189*H189</f>
        <v>0</v>
      </c>
      <c r="U189" s="41"/>
      <c r="V189" s="41"/>
      <c r="W189" s="41"/>
      <c r="X189" s="41"/>
      <c r="Y189" s="41"/>
      <c r="Z189" s="41"/>
      <c r="AA189" s="41"/>
      <c r="AB189" s="41"/>
      <c r="AC189" s="41"/>
      <c r="AD189" s="41"/>
      <c r="AE189" s="41"/>
      <c r="AR189" s="218" t="s">
        <v>196</v>
      </c>
      <c r="AT189" s="218" t="s">
        <v>197</v>
      </c>
      <c r="AU189" s="218" t="s">
        <v>86</v>
      </c>
      <c r="AY189" s="19" t="s">
        <v>150</v>
      </c>
      <c r="BE189" s="219">
        <f>IF(N189="základní",J189,0)</f>
        <v>0</v>
      </c>
      <c r="BF189" s="219">
        <f>IF(N189="snížená",J189,0)</f>
        <v>0</v>
      </c>
      <c r="BG189" s="219">
        <f>IF(N189="zákl. přenesená",J189,0)</f>
        <v>0</v>
      </c>
      <c r="BH189" s="219">
        <f>IF(N189="sníž. přenesená",J189,0)</f>
        <v>0</v>
      </c>
      <c r="BI189" s="219">
        <f>IF(N189="nulová",J189,0)</f>
        <v>0</v>
      </c>
      <c r="BJ189" s="19" t="s">
        <v>84</v>
      </c>
      <c r="BK189" s="219">
        <f>ROUND(I189*H189,2)</f>
        <v>0</v>
      </c>
      <c r="BL189" s="19" t="s">
        <v>157</v>
      </c>
      <c r="BM189" s="218" t="s">
        <v>317</v>
      </c>
    </row>
    <row r="190" s="14" customFormat="1">
      <c r="A190" s="14"/>
      <c r="B190" s="236"/>
      <c r="C190" s="237"/>
      <c r="D190" s="227" t="s">
        <v>161</v>
      </c>
      <c r="E190" s="237"/>
      <c r="F190" s="239" t="s">
        <v>318</v>
      </c>
      <c r="G190" s="237"/>
      <c r="H190" s="240">
        <v>16.59</v>
      </c>
      <c r="I190" s="241"/>
      <c r="J190" s="237"/>
      <c r="K190" s="237"/>
      <c r="L190" s="242"/>
      <c r="M190" s="243"/>
      <c r="N190" s="244"/>
      <c r="O190" s="244"/>
      <c r="P190" s="244"/>
      <c r="Q190" s="244"/>
      <c r="R190" s="244"/>
      <c r="S190" s="244"/>
      <c r="T190" s="245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T190" s="246" t="s">
        <v>161</v>
      </c>
      <c r="AU190" s="246" t="s">
        <v>86</v>
      </c>
      <c r="AV190" s="14" t="s">
        <v>86</v>
      </c>
      <c r="AW190" s="14" t="s">
        <v>4</v>
      </c>
      <c r="AX190" s="14" t="s">
        <v>84</v>
      </c>
      <c r="AY190" s="246" t="s">
        <v>150</v>
      </c>
    </row>
    <row r="191" s="2" customFormat="1" ht="21.75" customHeight="1">
      <c r="A191" s="41"/>
      <c r="B191" s="42"/>
      <c r="C191" s="207" t="s">
        <v>319</v>
      </c>
      <c r="D191" s="207" t="s">
        <v>152</v>
      </c>
      <c r="E191" s="208" t="s">
        <v>320</v>
      </c>
      <c r="F191" s="209" t="s">
        <v>321</v>
      </c>
      <c r="G191" s="210" t="s">
        <v>155</v>
      </c>
      <c r="H191" s="211">
        <v>0.79700000000000004</v>
      </c>
      <c r="I191" s="212"/>
      <c r="J191" s="213">
        <f>ROUND(I191*H191,2)</f>
        <v>0</v>
      </c>
      <c r="K191" s="209" t="s">
        <v>156</v>
      </c>
      <c r="L191" s="47"/>
      <c r="M191" s="214" t="s">
        <v>32</v>
      </c>
      <c r="N191" s="215" t="s">
        <v>47</v>
      </c>
      <c r="O191" s="87"/>
      <c r="P191" s="216">
        <f>O191*H191</f>
        <v>0</v>
      </c>
      <c r="Q191" s="216">
        <v>2.3010199999999998</v>
      </c>
      <c r="R191" s="216">
        <f>Q191*H191</f>
        <v>1.8339129400000001</v>
      </c>
      <c r="S191" s="216">
        <v>0</v>
      </c>
      <c r="T191" s="217">
        <f>S191*H191</f>
        <v>0</v>
      </c>
      <c r="U191" s="41"/>
      <c r="V191" s="41"/>
      <c r="W191" s="41"/>
      <c r="X191" s="41"/>
      <c r="Y191" s="41"/>
      <c r="Z191" s="41"/>
      <c r="AA191" s="41"/>
      <c r="AB191" s="41"/>
      <c r="AC191" s="41"/>
      <c r="AD191" s="41"/>
      <c r="AE191" s="41"/>
      <c r="AR191" s="218" t="s">
        <v>157</v>
      </c>
      <c r="AT191" s="218" t="s">
        <v>152</v>
      </c>
      <c r="AU191" s="218" t="s">
        <v>86</v>
      </c>
      <c r="AY191" s="19" t="s">
        <v>150</v>
      </c>
      <c r="BE191" s="219">
        <f>IF(N191="základní",J191,0)</f>
        <v>0</v>
      </c>
      <c r="BF191" s="219">
        <f>IF(N191="snížená",J191,0)</f>
        <v>0</v>
      </c>
      <c r="BG191" s="219">
        <f>IF(N191="zákl. přenesená",J191,0)</f>
        <v>0</v>
      </c>
      <c r="BH191" s="219">
        <f>IF(N191="sníž. přenesená",J191,0)</f>
        <v>0</v>
      </c>
      <c r="BI191" s="219">
        <f>IF(N191="nulová",J191,0)</f>
        <v>0</v>
      </c>
      <c r="BJ191" s="19" t="s">
        <v>84</v>
      </c>
      <c r="BK191" s="219">
        <f>ROUND(I191*H191,2)</f>
        <v>0</v>
      </c>
      <c r="BL191" s="19" t="s">
        <v>157</v>
      </c>
      <c r="BM191" s="218" t="s">
        <v>322</v>
      </c>
    </row>
    <row r="192" s="2" customFormat="1">
      <c r="A192" s="41"/>
      <c r="B192" s="42"/>
      <c r="C192" s="43"/>
      <c r="D192" s="220" t="s">
        <v>159</v>
      </c>
      <c r="E192" s="43"/>
      <c r="F192" s="221" t="s">
        <v>323</v>
      </c>
      <c r="G192" s="43"/>
      <c r="H192" s="43"/>
      <c r="I192" s="222"/>
      <c r="J192" s="43"/>
      <c r="K192" s="43"/>
      <c r="L192" s="47"/>
      <c r="M192" s="223"/>
      <c r="N192" s="224"/>
      <c r="O192" s="87"/>
      <c r="P192" s="87"/>
      <c r="Q192" s="87"/>
      <c r="R192" s="87"/>
      <c r="S192" s="87"/>
      <c r="T192" s="88"/>
      <c r="U192" s="41"/>
      <c r="V192" s="41"/>
      <c r="W192" s="41"/>
      <c r="X192" s="41"/>
      <c r="Y192" s="41"/>
      <c r="Z192" s="41"/>
      <c r="AA192" s="41"/>
      <c r="AB192" s="41"/>
      <c r="AC192" s="41"/>
      <c r="AD192" s="41"/>
      <c r="AE192" s="41"/>
      <c r="AT192" s="19" t="s">
        <v>159</v>
      </c>
      <c r="AU192" s="19" t="s">
        <v>86</v>
      </c>
    </row>
    <row r="193" s="13" customFormat="1">
      <c r="A193" s="13"/>
      <c r="B193" s="225"/>
      <c r="C193" s="226"/>
      <c r="D193" s="227" t="s">
        <v>161</v>
      </c>
      <c r="E193" s="228" t="s">
        <v>32</v>
      </c>
      <c r="F193" s="229" t="s">
        <v>324</v>
      </c>
      <c r="G193" s="226"/>
      <c r="H193" s="228" t="s">
        <v>32</v>
      </c>
      <c r="I193" s="230"/>
      <c r="J193" s="226"/>
      <c r="K193" s="226"/>
      <c r="L193" s="231"/>
      <c r="M193" s="232"/>
      <c r="N193" s="233"/>
      <c r="O193" s="233"/>
      <c r="P193" s="233"/>
      <c r="Q193" s="233"/>
      <c r="R193" s="233"/>
      <c r="S193" s="233"/>
      <c r="T193" s="234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T193" s="235" t="s">
        <v>161</v>
      </c>
      <c r="AU193" s="235" t="s">
        <v>86</v>
      </c>
      <c r="AV193" s="13" t="s">
        <v>84</v>
      </c>
      <c r="AW193" s="13" t="s">
        <v>38</v>
      </c>
      <c r="AX193" s="13" t="s">
        <v>76</v>
      </c>
      <c r="AY193" s="235" t="s">
        <v>150</v>
      </c>
    </row>
    <row r="194" s="14" customFormat="1">
      <c r="A194" s="14"/>
      <c r="B194" s="236"/>
      <c r="C194" s="237"/>
      <c r="D194" s="227" t="s">
        <v>161</v>
      </c>
      <c r="E194" s="238" t="s">
        <v>32</v>
      </c>
      <c r="F194" s="239" t="s">
        <v>325</v>
      </c>
      <c r="G194" s="237"/>
      <c r="H194" s="240">
        <v>0.79700000000000004</v>
      </c>
      <c r="I194" s="241"/>
      <c r="J194" s="237"/>
      <c r="K194" s="237"/>
      <c r="L194" s="242"/>
      <c r="M194" s="243"/>
      <c r="N194" s="244"/>
      <c r="O194" s="244"/>
      <c r="P194" s="244"/>
      <c r="Q194" s="244"/>
      <c r="R194" s="244"/>
      <c r="S194" s="244"/>
      <c r="T194" s="245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T194" s="246" t="s">
        <v>161</v>
      </c>
      <c r="AU194" s="246" t="s">
        <v>86</v>
      </c>
      <c r="AV194" s="14" t="s">
        <v>86</v>
      </c>
      <c r="AW194" s="14" t="s">
        <v>38</v>
      </c>
      <c r="AX194" s="14" t="s">
        <v>84</v>
      </c>
      <c r="AY194" s="246" t="s">
        <v>150</v>
      </c>
    </row>
    <row r="195" s="2" customFormat="1" ht="16.5" customHeight="1">
      <c r="A195" s="41"/>
      <c r="B195" s="42"/>
      <c r="C195" s="247" t="s">
        <v>326</v>
      </c>
      <c r="D195" s="247" t="s">
        <v>197</v>
      </c>
      <c r="E195" s="248" t="s">
        <v>327</v>
      </c>
      <c r="F195" s="249" t="s">
        <v>328</v>
      </c>
      <c r="G195" s="250" t="s">
        <v>329</v>
      </c>
      <c r="H195" s="251">
        <v>80</v>
      </c>
      <c r="I195" s="252"/>
      <c r="J195" s="253">
        <f>ROUND(I195*H195,2)</f>
        <v>0</v>
      </c>
      <c r="K195" s="249" t="s">
        <v>156</v>
      </c>
      <c r="L195" s="254"/>
      <c r="M195" s="255" t="s">
        <v>32</v>
      </c>
      <c r="N195" s="256" t="s">
        <v>47</v>
      </c>
      <c r="O195" s="87"/>
      <c r="P195" s="216">
        <f>O195*H195</f>
        <v>0</v>
      </c>
      <c r="Q195" s="216">
        <v>0.001</v>
      </c>
      <c r="R195" s="216">
        <f>Q195*H195</f>
        <v>0.080000000000000002</v>
      </c>
      <c r="S195" s="216">
        <v>0</v>
      </c>
      <c r="T195" s="217">
        <f>S195*H195</f>
        <v>0</v>
      </c>
      <c r="U195" s="41"/>
      <c r="V195" s="41"/>
      <c r="W195" s="41"/>
      <c r="X195" s="41"/>
      <c r="Y195" s="41"/>
      <c r="Z195" s="41"/>
      <c r="AA195" s="41"/>
      <c r="AB195" s="41"/>
      <c r="AC195" s="41"/>
      <c r="AD195" s="41"/>
      <c r="AE195" s="41"/>
      <c r="AR195" s="218" t="s">
        <v>196</v>
      </c>
      <c r="AT195" s="218" t="s">
        <v>197</v>
      </c>
      <c r="AU195" s="218" t="s">
        <v>86</v>
      </c>
      <c r="AY195" s="19" t="s">
        <v>150</v>
      </c>
      <c r="BE195" s="219">
        <f>IF(N195="základní",J195,0)</f>
        <v>0</v>
      </c>
      <c r="BF195" s="219">
        <f>IF(N195="snížená",J195,0)</f>
        <v>0</v>
      </c>
      <c r="BG195" s="219">
        <f>IF(N195="zákl. přenesená",J195,0)</f>
        <v>0</v>
      </c>
      <c r="BH195" s="219">
        <f>IF(N195="sníž. přenesená",J195,0)</f>
        <v>0</v>
      </c>
      <c r="BI195" s="219">
        <f>IF(N195="nulová",J195,0)</f>
        <v>0</v>
      </c>
      <c r="BJ195" s="19" t="s">
        <v>84</v>
      </c>
      <c r="BK195" s="219">
        <f>ROUND(I195*H195,2)</f>
        <v>0</v>
      </c>
      <c r="BL195" s="19" t="s">
        <v>157</v>
      </c>
      <c r="BM195" s="218" t="s">
        <v>330</v>
      </c>
    </row>
    <row r="196" s="2" customFormat="1" ht="24.15" customHeight="1">
      <c r="A196" s="41"/>
      <c r="B196" s="42"/>
      <c r="C196" s="207" t="s">
        <v>331</v>
      </c>
      <c r="D196" s="207" t="s">
        <v>152</v>
      </c>
      <c r="E196" s="208" t="s">
        <v>332</v>
      </c>
      <c r="F196" s="209" t="s">
        <v>333</v>
      </c>
      <c r="G196" s="210" t="s">
        <v>155</v>
      </c>
      <c r="H196" s="211">
        <v>1.1220000000000001</v>
      </c>
      <c r="I196" s="212"/>
      <c r="J196" s="213">
        <f>ROUND(I196*H196,2)</f>
        <v>0</v>
      </c>
      <c r="K196" s="209" t="s">
        <v>156</v>
      </c>
      <c r="L196" s="47"/>
      <c r="M196" s="214" t="s">
        <v>32</v>
      </c>
      <c r="N196" s="215" t="s">
        <v>47</v>
      </c>
      <c r="O196" s="87"/>
      <c r="P196" s="216">
        <f>O196*H196</f>
        <v>0</v>
      </c>
      <c r="Q196" s="216">
        <v>2.5018699999999998</v>
      </c>
      <c r="R196" s="216">
        <f>Q196*H196</f>
        <v>2.8070981399999999</v>
      </c>
      <c r="S196" s="216">
        <v>0</v>
      </c>
      <c r="T196" s="217">
        <f>S196*H196</f>
        <v>0</v>
      </c>
      <c r="U196" s="41"/>
      <c r="V196" s="41"/>
      <c r="W196" s="41"/>
      <c r="X196" s="41"/>
      <c r="Y196" s="41"/>
      <c r="Z196" s="41"/>
      <c r="AA196" s="41"/>
      <c r="AB196" s="41"/>
      <c r="AC196" s="41"/>
      <c r="AD196" s="41"/>
      <c r="AE196" s="41"/>
      <c r="AR196" s="218" t="s">
        <v>157</v>
      </c>
      <c r="AT196" s="218" t="s">
        <v>152</v>
      </c>
      <c r="AU196" s="218" t="s">
        <v>86</v>
      </c>
      <c r="AY196" s="19" t="s">
        <v>150</v>
      </c>
      <c r="BE196" s="219">
        <f>IF(N196="základní",J196,0)</f>
        <v>0</v>
      </c>
      <c r="BF196" s="219">
        <f>IF(N196="snížená",J196,0)</f>
        <v>0</v>
      </c>
      <c r="BG196" s="219">
        <f>IF(N196="zákl. přenesená",J196,0)</f>
        <v>0</v>
      </c>
      <c r="BH196" s="219">
        <f>IF(N196="sníž. přenesená",J196,0)</f>
        <v>0</v>
      </c>
      <c r="BI196" s="219">
        <f>IF(N196="nulová",J196,0)</f>
        <v>0</v>
      </c>
      <c r="BJ196" s="19" t="s">
        <v>84</v>
      </c>
      <c r="BK196" s="219">
        <f>ROUND(I196*H196,2)</f>
        <v>0</v>
      </c>
      <c r="BL196" s="19" t="s">
        <v>157</v>
      </c>
      <c r="BM196" s="218" t="s">
        <v>334</v>
      </c>
    </row>
    <row r="197" s="2" customFormat="1">
      <c r="A197" s="41"/>
      <c r="B197" s="42"/>
      <c r="C197" s="43"/>
      <c r="D197" s="220" t="s">
        <v>159</v>
      </c>
      <c r="E197" s="43"/>
      <c r="F197" s="221" t="s">
        <v>335</v>
      </c>
      <c r="G197" s="43"/>
      <c r="H197" s="43"/>
      <c r="I197" s="222"/>
      <c r="J197" s="43"/>
      <c r="K197" s="43"/>
      <c r="L197" s="47"/>
      <c r="M197" s="223"/>
      <c r="N197" s="224"/>
      <c r="O197" s="87"/>
      <c r="P197" s="87"/>
      <c r="Q197" s="87"/>
      <c r="R197" s="87"/>
      <c r="S197" s="87"/>
      <c r="T197" s="88"/>
      <c r="U197" s="41"/>
      <c r="V197" s="41"/>
      <c r="W197" s="41"/>
      <c r="X197" s="41"/>
      <c r="Y197" s="41"/>
      <c r="Z197" s="41"/>
      <c r="AA197" s="41"/>
      <c r="AB197" s="41"/>
      <c r="AC197" s="41"/>
      <c r="AD197" s="41"/>
      <c r="AE197" s="41"/>
      <c r="AT197" s="19" t="s">
        <v>159</v>
      </c>
      <c r="AU197" s="19" t="s">
        <v>86</v>
      </c>
    </row>
    <row r="198" s="13" customFormat="1">
      <c r="A198" s="13"/>
      <c r="B198" s="225"/>
      <c r="C198" s="226"/>
      <c r="D198" s="227" t="s">
        <v>161</v>
      </c>
      <c r="E198" s="228" t="s">
        <v>32</v>
      </c>
      <c r="F198" s="229" t="s">
        <v>194</v>
      </c>
      <c r="G198" s="226"/>
      <c r="H198" s="228" t="s">
        <v>32</v>
      </c>
      <c r="I198" s="230"/>
      <c r="J198" s="226"/>
      <c r="K198" s="226"/>
      <c r="L198" s="231"/>
      <c r="M198" s="232"/>
      <c r="N198" s="233"/>
      <c r="O198" s="233"/>
      <c r="P198" s="233"/>
      <c r="Q198" s="233"/>
      <c r="R198" s="233"/>
      <c r="S198" s="233"/>
      <c r="T198" s="234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T198" s="235" t="s">
        <v>161</v>
      </c>
      <c r="AU198" s="235" t="s">
        <v>86</v>
      </c>
      <c r="AV198" s="13" t="s">
        <v>84</v>
      </c>
      <c r="AW198" s="13" t="s">
        <v>38</v>
      </c>
      <c r="AX198" s="13" t="s">
        <v>76</v>
      </c>
      <c r="AY198" s="235" t="s">
        <v>150</v>
      </c>
    </row>
    <row r="199" s="14" customFormat="1">
      <c r="A199" s="14"/>
      <c r="B199" s="236"/>
      <c r="C199" s="237"/>
      <c r="D199" s="227" t="s">
        <v>161</v>
      </c>
      <c r="E199" s="238" t="s">
        <v>32</v>
      </c>
      <c r="F199" s="239" t="s">
        <v>336</v>
      </c>
      <c r="G199" s="237"/>
      <c r="H199" s="240">
        <v>0.61199999999999999</v>
      </c>
      <c r="I199" s="241"/>
      <c r="J199" s="237"/>
      <c r="K199" s="237"/>
      <c r="L199" s="242"/>
      <c r="M199" s="243"/>
      <c r="N199" s="244"/>
      <c r="O199" s="244"/>
      <c r="P199" s="244"/>
      <c r="Q199" s="244"/>
      <c r="R199" s="244"/>
      <c r="S199" s="244"/>
      <c r="T199" s="245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T199" s="246" t="s">
        <v>161</v>
      </c>
      <c r="AU199" s="246" t="s">
        <v>86</v>
      </c>
      <c r="AV199" s="14" t="s">
        <v>86</v>
      </c>
      <c r="AW199" s="14" t="s">
        <v>38</v>
      </c>
      <c r="AX199" s="14" t="s">
        <v>76</v>
      </c>
      <c r="AY199" s="246" t="s">
        <v>150</v>
      </c>
    </row>
    <row r="200" s="14" customFormat="1">
      <c r="A200" s="14"/>
      <c r="B200" s="236"/>
      <c r="C200" s="237"/>
      <c r="D200" s="227" t="s">
        <v>161</v>
      </c>
      <c r="E200" s="238" t="s">
        <v>32</v>
      </c>
      <c r="F200" s="239" t="s">
        <v>337</v>
      </c>
      <c r="G200" s="237"/>
      <c r="H200" s="240">
        <v>0.51000000000000001</v>
      </c>
      <c r="I200" s="241"/>
      <c r="J200" s="237"/>
      <c r="K200" s="237"/>
      <c r="L200" s="242"/>
      <c r="M200" s="243"/>
      <c r="N200" s="244"/>
      <c r="O200" s="244"/>
      <c r="P200" s="244"/>
      <c r="Q200" s="244"/>
      <c r="R200" s="244"/>
      <c r="S200" s="244"/>
      <c r="T200" s="245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T200" s="246" t="s">
        <v>161</v>
      </c>
      <c r="AU200" s="246" t="s">
        <v>86</v>
      </c>
      <c r="AV200" s="14" t="s">
        <v>86</v>
      </c>
      <c r="AW200" s="14" t="s">
        <v>38</v>
      </c>
      <c r="AX200" s="14" t="s">
        <v>76</v>
      </c>
      <c r="AY200" s="246" t="s">
        <v>150</v>
      </c>
    </row>
    <row r="201" s="15" customFormat="1">
      <c r="A201" s="15"/>
      <c r="B201" s="258"/>
      <c r="C201" s="259"/>
      <c r="D201" s="227" t="s">
        <v>161</v>
      </c>
      <c r="E201" s="260" t="s">
        <v>32</v>
      </c>
      <c r="F201" s="261" t="s">
        <v>229</v>
      </c>
      <c r="G201" s="259"/>
      <c r="H201" s="262">
        <v>1.1219999999999999</v>
      </c>
      <c r="I201" s="263"/>
      <c r="J201" s="259"/>
      <c r="K201" s="259"/>
      <c r="L201" s="264"/>
      <c r="M201" s="265"/>
      <c r="N201" s="266"/>
      <c r="O201" s="266"/>
      <c r="P201" s="266"/>
      <c r="Q201" s="266"/>
      <c r="R201" s="266"/>
      <c r="S201" s="266"/>
      <c r="T201" s="267"/>
      <c r="U201" s="15"/>
      <c r="V201" s="15"/>
      <c r="W201" s="15"/>
      <c r="X201" s="15"/>
      <c r="Y201" s="15"/>
      <c r="Z201" s="15"/>
      <c r="AA201" s="15"/>
      <c r="AB201" s="15"/>
      <c r="AC201" s="15"/>
      <c r="AD201" s="15"/>
      <c r="AE201" s="15"/>
      <c r="AT201" s="268" t="s">
        <v>161</v>
      </c>
      <c r="AU201" s="268" t="s">
        <v>86</v>
      </c>
      <c r="AV201" s="15" t="s">
        <v>157</v>
      </c>
      <c r="AW201" s="15" t="s">
        <v>38</v>
      </c>
      <c r="AX201" s="15" t="s">
        <v>84</v>
      </c>
      <c r="AY201" s="268" t="s">
        <v>150</v>
      </c>
    </row>
    <row r="202" s="2" customFormat="1" ht="16.5" customHeight="1">
      <c r="A202" s="41"/>
      <c r="B202" s="42"/>
      <c r="C202" s="247" t="s">
        <v>338</v>
      </c>
      <c r="D202" s="247" t="s">
        <v>197</v>
      </c>
      <c r="E202" s="248" t="s">
        <v>339</v>
      </c>
      <c r="F202" s="249" t="s">
        <v>340</v>
      </c>
      <c r="G202" s="250" t="s">
        <v>214</v>
      </c>
      <c r="H202" s="251">
        <v>6.375</v>
      </c>
      <c r="I202" s="252"/>
      <c r="J202" s="253">
        <f>ROUND(I202*H202,2)</f>
        <v>0</v>
      </c>
      <c r="K202" s="249" t="s">
        <v>156</v>
      </c>
      <c r="L202" s="254"/>
      <c r="M202" s="255" t="s">
        <v>32</v>
      </c>
      <c r="N202" s="256" t="s">
        <v>47</v>
      </c>
      <c r="O202" s="87"/>
      <c r="P202" s="216">
        <f>O202*H202</f>
        <v>0</v>
      </c>
      <c r="Q202" s="216">
        <v>0.0030799999999999998</v>
      </c>
      <c r="R202" s="216">
        <f>Q202*H202</f>
        <v>0.019635</v>
      </c>
      <c r="S202" s="216">
        <v>0</v>
      </c>
      <c r="T202" s="217">
        <f>S202*H202</f>
        <v>0</v>
      </c>
      <c r="U202" s="41"/>
      <c r="V202" s="41"/>
      <c r="W202" s="41"/>
      <c r="X202" s="41"/>
      <c r="Y202" s="41"/>
      <c r="Z202" s="41"/>
      <c r="AA202" s="41"/>
      <c r="AB202" s="41"/>
      <c r="AC202" s="41"/>
      <c r="AD202" s="41"/>
      <c r="AE202" s="41"/>
      <c r="AR202" s="218" t="s">
        <v>196</v>
      </c>
      <c r="AT202" s="218" t="s">
        <v>197</v>
      </c>
      <c r="AU202" s="218" t="s">
        <v>86</v>
      </c>
      <c r="AY202" s="19" t="s">
        <v>150</v>
      </c>
      <c r="BE202" s="219">
        <f>IF(N202="základní",J202,0)</f>
        <v>0</v>
      </c>
      <c r="BF202" s="219">
        <f>IF(N202="snížená",J202,0)</f>
        <v>0</v>
      </c>
      <c r="BG202" s="219">
        <f>IF(N202="zákl. přenesená",J202,0)</f>
        <v>0</v>
      </c>
      <c r="BH202" s="219">
        <f>IF(N202="sníž. přenesená",J202,0)</f>
        <v>0</v>
      </c>
      <c r="BI202" s="219">
        <f>IF(N202="nulová",J202,0)</f>
        <v>0</v>
      </c>
      <c r="BJ202" s="19" t="s">
        <v>84</v>
      </c>
      <c r="BK202" s="219">
        <f>ROUND(I202*H202,2)</f>
        <v>0</v>
      </c>
      <c r="BL202" s="19" t="s">
        <v>157</v>
      </c>
      <c r="BM202" s="218" t="s">
        <v>341</v>
      </c>
    </row>
    <row r="203" s="14" customFormat="1">
      <c r="A203" s="14"/>
      <c r="B203" s="236"/>
      <c r="C203" s="237"/>
      <c r="D203" s="227" t="s">
        <v>161</v>
      </c>
      <c r="E203" s="238" t="s">
        <v>32</v>
      </c>
      <c r="F203" s="239" t="s">
        <v>342</v>
      </c>
      <c r="G203" s="237"/>
      <c r="H203" s="240">
        <v>6.375</v>
      </c>
      <c r="I203" s="241"/>
      <c r="J203" s="237"/>
      <c r="K203" s="237"/>
      <c r="L203" s="242"/>
      <c r="M203" s="243"/>
      <c r="N203" s="244"/>
      <c r="O203" s="244"/>
      <c r="P203" s="244"/>
      <c r="Q203" s="244"/>
      <c r="R203" s="244"/>
      <c r="S203" s="244"/>
      <c r="T203" s="245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T203" s="246" t="s">
        <v>161</v>
      </c>
      <c r="AU203" s="246" t="s">
        <v>86</v>
      </c>
      <c r="AV203" s="14" t="s">
        <v>86</v>
      </c>
      <c r="AW203" s="14" t="s">
        <v>38</v>
      </c>
      <c r="AX203" s="14" t="s">
        <v>84</v>
      </c>
      <c r="AY203" s="246" t="s">
        <v>150</v>
      </c>
    </row>
    <row r="204" s="2" customFormat="1" ht="16.5" customHeight="1">
      <c r="A204" s="41"/>
      <c r="B204" s="42"/>
      <c r="C204" s="207" t="s">
        <v>343</v>
      </c>
      <c r="D204" s="207" t="s">
        <v>152</v>
      </c>
      <c r="E204" s="208" t="s">
        <v>344</v>
      </c>
      <c r="F204" s="209" t="s">
        <v>345</v>
      </c>
      <c r="G204" s="210" t="s">
        <v>214</v>
      </c>
      <c r="H204" s="211">
        <v>5.5999999999999996</v>
      </c>
      <c r="I204" s="212"/>
      <c r="J204" s="213">
        <f>ROUND(I204*H204,2)</f>
        <v>0</v>
      </c>
      <c r="K204" s="209" t="s">
        <v>156</v>
      </c>
      <c r="L204" s="47"/>
      <c r="M204" s="214" t="s">
        <v>32</v>
      </c>
      <c r="N204" s="215" t="s">
        <v>47</v>
      </c>
      <c r="O204" s="87"/>
      <c r="P204" s="216">
        <f>O204*H204</f>
        <v>0</v>
      </c>
      <c r="Q204" s="216">
        <v>0.11169999999999999</v>
      </c>
      <c r="R204" s="216">
        <f>Q204*H204</f>
        <v>0.62551999999999996</v>
      </c>
      <c r="S204" s="216">
        <v>0</v>
      </c>
      <c r="T204" s="217">
        <f>S204*H204</f>
        <v>0</v>
      </c>
      <c r="U204" s="41"/>
      <c r="V204" s="41"/>
      <c r="W204" s="41"/>
      <c r="X204" s="41"/>
      <c r="Y204" s="41"/>
      <c r="Z204" s="41"/>
      <c r="AA204" s="41"/>
      <c r="AB204" s="41"/>
      <c r="AC204" s="41"/>
      <c r="AD204" s="41"/>
      <c r="AE204" s="41"/>
      <c r="AR204" s="218" t="s">
        <v>157</v>
      </c>
      <c r="AT204" s="218" t="s">
        <v>152</v>
      </c>
      <c r="AU204" s="218" t="s">
        <v>86</v>
      </c>
      <c r="AY204" s="19" t="s">
        <v>150</v>
      </c>
      <c r="BE204" s="219">
        <f>IF(N204="základní",J204,0)</f>
        <v>0</v>
      </c>
      <c r="BF204" s="219">
        <f>IF(N204="snížená",J204,0)</f>
        <v>0</v>
      </c>
      <c r="BG204" s="219">
        <f>IF(N204="zákl. přenesená",J204,0)</f>
        <v>0</v>
      </c>
      <c r="BH204" s="219">
        <f>IF(N204="sníž. přenesená",J204,0)</f>
        <v>0</v>
      </c>
      <c r="BI204" s="219">
        <f>IF(N204="nulová",J204,0)</f>
        <v>0</v>
      </c>
      <c r="BJ204" s="19" t="s">
        <v>84</v>
      </c>
      <c r="BK204" s="219">
        <f>ROUND(I204*H204,2)</f>
        <v>0</v>
      </c>
      <c r="BL204" s="19" t="s">
        <v>157</v>
      </c>
      <c r="BM204" s="218" t="s">
        <v>346</v>
      </c>
    </row>
    <row r="205" s="2" customFormat="1">
      <c r="A205" s="41"/>
      <c r="B205" s="42"/>
      <c r="C205" s="43"/>
      <c r="D205" s="220" t="s">
        <v>159</v>
      </c>
      <c r="E205" s="43"/>
      <c r="F205" s="221" t="s">
        <v>347</v>
      </c>
      <c r="G205" s="43"/>
      <c r="H205" s="43"/>
      <c r="I205" s="222"/>
      <c r="J205" s="43"/>
      <c r="K205" s="43"/>
      <c r="L205" s="47"/>
      <c r="M205" s="223"/>
      <c r="N205" s="224"/>
      <c r="O205" s="87"/>
      <c r="P205" s="87"/>
      <c r="Q205" s="87"/>
      <c r="R205" s="87"/>
      <c r="S205" s="87"/>
      <c r="T205" s="88"/>
      <c r="U205" s="41"/>
      <c r="V205" s="41"/>
      <c r="W205" s="41"/>
      <c r="X205" s="41"/>
      <c r="Y205" s="41"/>
      <c r="Z205" s="41"/>
      <c r="AA205" s="41"/>
      <c r="AB205" s="41"/>
      <c r="AC205" s="41"/>
      <c r="AD205" s="41"/>
      <c r="AE205" s="41"/>
      <c r="AT205" s="19" t="s">
        <v>159</v>
      </c>
      <c r="AU205" s="19" t="s">
        <v>86</v>
      </c>
    </row>
    <row r="206" s="14" customFormat="1">
      <c r="A206" s="14"/>
      <c r="B206" s="236"/>
      <c r="C206" s="237"/>
      <c r="D206" s="227" t="s">
        <v>161</v>
      </c>
      <c r="E206" s="238" t="s">
        <v>32</v>
      </c>
      <c r="F206" s="239" t="s">
        <v>348</v>
      </c>
      <c r="G206" s="237"/>
      <c r="H206" s="240">
        <v>5.5999999999999996</v>
      </c>
      <c r="I206" s="241"/>
      <c r="J206" s="237"/>
      <c r="K206" s="237"/>
      <c r="L206" s="242"/>
      <c r="M206" s="243"/>
      <c r="N206" s="244"/>
      <c r="O206" s="244"/>
      <c r="P206" s="244"/>
      <c r="Q206" s="244"/>
      <c r="R206" s="244"/>
      <c r="S206" s="244"/>
      <c r="T206" s="245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T206" s="246" t="s">
        <v>161</v>
      </c>
      <c r="AU206" s="246" t="s">
        <v>86</v>
      </c>
      <c r="AV206" s="14" t="s">
        <v>86</v>
      </c>
      <c r="AW206" s="14" t="s">
        <v>38</v>
      </c>
      <c r="AX206" s="14" t="s">
        <v>84</v>
      </c>
      <c r="AY206" s="246" t="s">
        <v>150</v>
      </c>
    </row>
    <row r="207" s="2" customFormat="1" ht="16.5" customHeight="1">
      <c r="A207" s="41"/>
      <c r="B207" s="42"/>
      <c r="C207" s="207" t="s">
        <v>349</v>
      </c>
      <c r="D207" s="207" t="s">
        <v>152</v>
      </c>
      <c r="E207" s="208" t="s">
        <v>350</v>
      </c>
      <c r="F207" s="209" t="s">
        <v>351</v>
      </c>
      <c r="G207" s="210" t="s">
        <v>214</v>
      </c>
      <c r="H207" s="211">
        <v>85.5</v>
      </c>
      <c r="I207" s="212"/>
      <c r="J207" s="213">
        <f>ROUND(I207*H207,2)</f>
        <v>0</v>
      </c>
      <c r="K207" s="209" t="s">
        <v>156</v>
      </c>
      <c r="L207" s="47"/>
      <c r="M207" s="214" t="s">
        <v>32</v>
      </c>
      <c r="N207" s="215" t="s">
        <v>47</v>
      </c>
      <c r="O207" s="87"/>
      <c r="P207" s="216">
        <f>O207*H207</f>
        <v>0</v>
      </c>
      <c r="Q207" s="216">
        <v>0.00033</v>
      </c>
      <c r="R207" s="216">
        <f>Q207*H207</f>
        <v>0.028215</v>
      </c>
      <c r="S207" s="216">
        <v>0</v>
      </c>
      <c r="T207" s="217">
        <f>S207*H207</f>
        <v>0</v>
      </c>
      <c r="U207" s="41"/>
      <c r="V207" s="41"/>
      <c r="W207" s="41"/>
      <c r="X207" s="41"/>
      <c r="Y207" s="41"/>
      <c r="Z207" s="41"/>
      <c r="AA207" s="41"/>
      <c r="AB207" s="41"/>
      <c r="AC207" s="41"/>
      <c r="AD207" s="41"/>
      <c r="AE207" s="41"/>
      <c r="AR207" s="218" t="s">
        <v>157</v>
      </c>
      <c r="AT207" s="218" t="s">
        <v>152</v>
      </c>
      <c r="AU207" s="218" t="s">
        <v>86</v>
      </c>
      <c r="AY207" s="19" t="s">
        <v>150</v>
      </c>
      <c r="BE207" s="219">
        <f>IF(N207="základní",J207,0)</f>
        <v>0</v>
      </c>
      <c r="BF207" s="219">
        <f>IF(N207="snížená",J207,0)</f>
        <v>0</v>
      </c>
      <c r="BG207" s="219">
        <f>IF(N207="zákl. přenesená",J207,0)</f>
        <v>0</v>
      </c>
      <c r="BH207" s="219">
        <f>IF(N207="sníž. přenesená",J207,0)</f>
        <v>0</v>
      </c>
      <c r="BI207" s="219">
        <f>IF(N207="nulová",J207,0)</f>
        <v>0</v>
      </c>
      <c r="BJ207" s="19" t="s">
        <v>84</v>
      </c>
      <c r="BK207" s="219">
        <f>ROUND(I207*H207,2)</f>
        <v>0</v>
      </c>
      <c r="BL207" s="19" t="s">
        <v>157</v>
      </c>
      <c r="BM207" s="218" t="s">
        <v>352</v>
      </c>
    </row>
    <row r="208" s="2" customFormat="1">
      <c r="A208" s="41"/>
      <c r="B208" s="42"/>
      <c r="C208" s="43"/>
      <c r="D208" s="220" t="s">
        <v>159</v>
      </c>
      <c r="E208" s="43"/>
      <c r="F208" s="221" t="s">
        <v>353</v>
      </c>
      <c r="G208" s="43"/>
      <c r="H208" s="43"/>
      <c r="I208" s="222"/>
      <c r="J208" s="43"/>
      <c r="K208" s="43"/>
      <c r="L208" s="47"/>
      <c r="M208" s="223"/>
      <c r="N208" s="224"/>
      <c r="O208" s="87"/>
      <c r="P208" s="87"/>
      <c r="Q208" s="87"/>
      <c r="R208" s="87"/>
      <c r="S208" s="87"/>
      <c r="T208" s="88"/>
      <c r="U208" s="41"/>
      <c r="V208" s="41"/>
      <c r="W208" s="41"/>
      <c r="X208" s="41"/>
      <c r="Y208" s="41"/>
      <c r="Z208" s="41"/>
      <c r="AA208" s="41"/>
      <c r="AB208" s="41"/>
      <c r="AC208" s="41"/>
      <c r="AD208" s="41"/>
      <c r="AE208" s="41"/>
      <c r="AT208" s="19" t="s">
        <v>159</v>
      </c>
      <c r="AU208" s="19" t="s">
        <v>86</v>
      </c>
    </row>
    <row r="209" s="13" customFormat="1">
      <c r="A209" s="13"/>
      <c r="B209" s="225"/>
      <c r="C209" s="226"/>
      <c r="D209" s="227" t="s">
        <v>161</v>
      </c>
      <c r="E209" s="228" t="s">
        <v>32</v>
      </c>
      <c r="F209" s="229" t="s">
        <v>354</v>
      </c>
      <c r="G209" s="226"/>
      <c r="H209" s="228" t="s">
        <v>32</v>
      </c>
      <c r="I209" s="230"/>
      <c r="J209" s="226"/>
      <c r="K209" s="226"/>
      <c r="L209" s="231"/>
      <c r="M209" s="232"/>
      <c r="N209" s="233"/>
      <c r="O209" s="233"/>
      <c r="P209" s="233"/>
      <c r="Q209" s="233"/>
      <c r="R209" s="233"/>
      <c r="S209" s="233"/>
      <c r="T209" s="234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T209" s="235" t="s">
        <v>161</v>
      </c>
      <c r="AU209" s="235" t="s">
        <v>86</v>
      </c>
      <c r="AV209" s="13" t="s">
        <v>84</v>
      </c>
      <c r="AW209" s="13" t="s">
        <v>38</v>
      </c>
      <c r="AX209" s="13" t="s">
        <v>76</v>
      </c>
      <c r="AY209" s="235" t="s">
        <v>150</v>
      </c>
    </row>
    <row r="210" s="14" customFormat="1">
      <c r="A210" s="14"/>
      <c r="B210" s="236"/>
      <c r="C210" s="237"/>
      <c r="D210" s="227" t="s">
        <v>161</v>
      </c>
      <c r="E210" s="238" t="s">
        <v>32</v>
      </c>
      <c r="F210" s="239" t="s">
        <v>355</v>
      </c>
      <c r="G210" s="237"/>
      <c r="H210" s="240">
        <v>50.5</v>
      </c>
      <c r="I210" s="241"/>
      <c r="J210" s="237"/>
      <c r="K210" s="237"/>
      <c r="L210" s="242"/>
      <c r="M210" s="243"/>
      <c r="N210" s="244"/>
      <c r="O210" s="244"/>
      <c r="P210" s="244"/>
      <c r="Q210" s="244"/>
      <c r="R210" s="244"/>
      <c r="S210" s="244"/>
      <c r="T210" s="245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T210" s="246" t="s">
        <v>161</v>
      </c>
      <c r="AU210" s="246" t="s">
        <v>86</v>
      </c>
      <c r="AV210" s="14" t="s">
        <v>86</v>
      </c>
      <c r="AW210" s="14" t="s">
        <v>38</v>
      </c>
      <c r="AX210" s="14" t="s">
        <v>76</v>
      </c>
      <c r="AY210" s="246" t="s">
        <v>150</v>
      </c>
    </row>
    <row r="211" s="14" customFormat="1">
      <c r="A211" s="14"/>
      <c r="B211" s="236"/>
      <c r="C211" s="237"/>
      <c r="D211" s="227" t="s">
        <v>161</v>
      </c>
      <c r="E211" s="238" t="s">
        <v>32</v>
      </c>
      <c r="F211" s="239" t="s">
        <v>356</v>
      </c>
      <c r="G211" s="237"/>
      <c r="H211" s="240">
        <v>35</v>
      </c>
      <c r="I211" s="241"/>
      <c r="J211" s="237"/>
      <c r="K211" s="237"/>
      <c r="L211" s="242"/>
      <c r="M211" s="243"/>
      <c r="N211" s="244"/>
      <c r="O211" s="244"/>
      <c r="P211" s="244"/>
      <c r="Q211" s="244"/>
      <c r="R211" s="244"/>
      <c r="S211" s="244"/>
      <c r="T211" s="245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T211" s="246" t="s">
        <v>161</v>
      </c>
      <c r="AU211" s="246" t="s">
        <v>86</v>
      </c>
      <c r="AV211" s="14" t="s">
        <v>86</v>
      </c>
      <c r="AW211" s="14" t="s">
        <v>38</v>
      </c>
      <c r="AX211" s="14" t="s">
        <v>76</v>
      </c>
      <c r="AY211" s="246" t="s">
        <v>150</v>
      </c>
    </row>
    <row r="212" s="15" customFormat="1">
      <c r="A212" s="15"/>
      <c r="B212" s="258"/>
      <c r="C212" s="259"/>
      <c r="D212" s="227" t="s">
        <v>161</v>
      </c>
      <c r="E212" s="260" t="s">
        <v>32</v>
      </c>
      <c r="F212" s="261" t="s">
        <v>229</v>
      </c>
      <c r="G212" s="259"/>
      <c r="H212" s="262">
        <v>85.5</v>
      </c>
      <c r="I212" s="263"/>
      <c r="J212" s="259"/>
      <c r="K212" s="259"/>
      <c r="L212" s="264"/>
      <c r="M212" s="265"/>
      <c r="N212" s="266"/>
      <c r="O212" s="266"/>
      <c r="P212" s="266"/>
      <c r="Q212" s="266"/>
      <c r="R212" s="266"/>
      <c r="S212" s="266"/>
      <c r="T212" s="267"/>
      <c r="U212" s="15"/>
      <c r="V212" s="15"/>
      <c r="W212" s="15"/>
      <c r="X212" s="15"/>
      <c r="Y212" s="15"/>
      <c r="Z212" s="15"/>
      <c r="AA212" s="15"/>
      <c r="AB212" s="15"/>
      <c r="AC212" s="15"/>
      <c r="AD212" s="15"/>
      <c r="AE212" s="15"/>
      <c r="AT212" s="268" t="s">
        <v>161</v>
      </c>
      <c r="AU212" s="268" t="s">
        <v>86</v>
      </c>
      <c r="AV212" s="15" t="s">
        <v>157</v>
      </c>
      <c r="AW212" s="15" t="s">
        <v>38</v>
      </c>
      <c r="AX212" s="15" t="s">
        <v>84</v>
      </c>
      <c r="AY212" s="268" t="s">
        <v>150</v>
      </c>
    </row>
    <row r="213" s="2" customFormat="1" ht="24.15" customHeight="1">
      <c r="A213" s="41"/>
      <c r="B213" s="42"/>
      <c r="C213" s="207" t="s">
        <v>357</v>
      </c>
      <c r="D213" s="207" t="s">
        <v>152</v>
      </c>
      <c r="E213" s="208" t="s">
        <v>358</v>
      </c>
      <c r="F213" s="209" t="s">
        <v>359</v>
      </c>
      <c r="G213" s="210" t="s">
        <v>360</v>
      </c>
      <c r="H213" s="211">
        <v>4</v>
      </c>
      <c r="I213" s="212"/>
      <c r="J213" s="213">
        <f>ROUND(I213*H213,2)</f>
        <v>0</v>
      </c>
      <c r="K213" s="209" t="s">
        <v>156</v>
      </c>
      <c r="L213" s="47"/>
      <c r="M213" s="214" t="s">
        <v>32</v>
      </c>
      <c r="N213" s="215" t="s">
        <v>47</v>
      </c>
      <c r="O213" s="87"/>
      <c r="P213" s="216">
        <f>O213*H213</f>
        <v>0</v>
      </c>
      <c r="Q213" s="216">
        <v>0.017770000000000001</v>
      </c>
      <c r="R213" s="216">
        <f>Q213*H213</f>
        <v>0.071080000000000004</v>
      </c>
      <c r="S213" s="216">
        <v>0</v>
      </c>
      <c r="T213" s="217">
        <f>S213*H213</f>
        <v>0</v>
      </c>
      <c r="U213" s="41"/>
      <c r="V213" s="41"/>
      <c r="W213" s="41"/>
      <c r="X213" s="41"/>
      <c r="Y213" s="41"/>
      <c r="Z213" s="41"/>
      <c r="AA213" s="41"/>
      <c r="AB213" s="41"/>
      <c r="AC213" s="41"/>
      <c r="AD213" s="41"/>
      <c r="AE213" s="41"/>
      <c r="AR213" s="218" t="s">
        <v>157</v>
      </c>
      <c r="AT213" s="218" t="s">
        <v>152</v>
      </c>
      <c r="AU213" s="218" t="s">
        <v>86</v>
      </c>
      <c r="AY213" s="19" t="s">
        <v>150</v>
      </c>
      <c r="BE213" s="219">
        <f>IF(N213="základní",J213,0)</f>
        <v>0</v>
      </c>
      <c r="BF213" s="219">
        <f>IF(N213="snížená",J213,0)</f>
        <v>0</v>
      </c>
      <c r="BG213" s="219">
        <f>IF(N213="zákl. přenesená",J213,0)</f>
        <v>0</v>
      </c>
      <c r="BH213" s="219">
        <f>IF(N213="sníž. přenesená",J213,0)</f>
        <v>0</v>
      </c>
      <c r="BI213" s="219">
        <f>IF(N213="nulová",J213,0)</f>
        <v>0</v>
      </c>
      <c r="BJ213" s="19" t="s">
        <v>84</v>
      </c>
      <c r="BK213" s="219">
        <f>ROUND(I213*H213,2)</f>
        <v>0</v>
      </c>
      <c r="BL213" s="19" t="s">
        <v>157</v>
      </c>
      <c r="BM213" s="218" t="s">
        <v>361</v>
      </c>
    </row>
    <row r="214" s="2" customFormat="1">
      <c r="A214" s="41"/>
      <c r="B214" s="42"/>
      <c r="C214" s="43"/>
      <c r="D214" s="220" t="s">
        <v>159</v>
      </c>
      <c r="E214" s="43"/>
      <c r="F214" s="221" t="s">
        <v>362</v>
      </c>
      <c r="G214" s="43"/>
      <c r="H214" s="43"/>
      <c r="I214" s="222"/>
      <c r="J214" s="43"/>
      <c r="K214" s="43"/>
      <c r="L214" s="47"/>
      <c r="M214" s="223"/>
      <c r="N214" s="224"/>
      <c r="O214" s="87"/>
      <c r="P214" s="87"/>
      <c r="Q214" s="87"/>
      <c r="R214" s="87"/>
      <c r="S214" s="87"/>
      <c r="T214" s="88"/>
      <c r="U214" s="41"/>
      <c r="V214" s="41"/>
      <c r="W214" s="41"/>
      <c r="X214" s="41"/>
      <c r="Y214" s="41"/>
      <c r="Z214" s="41"/>
      <c r="AA214" s="41"/>
      <c r="AB214" s="41"/>
      <c r="AC214" s="41"/>
      <c r="AD214" s="41"/>
      <c r="AE214" s="41"/>
      <c r="AT214" s="19" t="s">
        <v>159</v>
      </c>
      <c r="AU214" s="19" t="s">
        <v>86</v>
      </c>
    </row>
    <row r="215" s="2" customFormat="1" ht="16.5" customHeight="1">
      <c r="A215" s="41"/>
      <c r="B215" s="42"/>
      <c r="C215" s="247" t="s">
        <v>363</v>
      </c>
      <c r="D215" s="247" t="s">
        <v>197</v>
      </c>
      <c r="E215" s="248" t="s">
        <v>364</v>
      </c>
      <c r="F215" s="249" t="s">
        <v>365</v>
      </c>
      <c r="G215" s="250" t="s">
        <v>360</v>
      </c>
      <c r="H215" s="251">
        <v>2</v>
      </c>
      <c r="I215" s="252"/>
      <c r="J215" s="253">
        <f>ROUND(I215*H215,2)</f>
        <v>0</v>
      </c>
      <c r="K215" s="249" t="s">
        <v>156</v>
      </c>
      <c r="L215" s="254"/>
      <c r="M215" s="255" t="s">
        <v>32</v>
      </c>
      <c r="N215" s="256" t="s">
        <v>47</v>
      </c>
      <c r="O215" s="87"/>
      <c r="P215" s="216">
        <f>O215*H215</f>
        <v>0</v>
      </c>
      <c r="Q215" s="216">
        <v>0.01201</v>
      </c>
      <c r="R215" s="216">
        <f>Q215*H215</f>
        <v>0.02402</v>
      </c>
      <c r="S215" s="216">
        <v>0</v>
      </c>
      <c r="T215" s="217">
        <f>S215*H215</f>
        <v>0</v>
      </c>
      <c r="U215" s="41"/>
      <c r="V215" s="41"/>
      <c r="W215" s="41"/>
      <c r="X215" s="41"/>
      <c r="Y215" s="41"/>
      <c r="Z215" s="41"/>
      <c r="AA215" s="41"/>
      <c r="AB215" s="41"/>
      <c r="AC215" s="41"/>
      <c r="AD215" s="41"/>
      <c r="AE215" s="41"/>
      <c r="AR215" s="218" t="s">
        <v>196</v>
      </c>
      <c r="AT215" s="218" t="s">
        <v>197</v>
      </c>
      <c r="AU215" s="218" t="s">
        <v>86</v>
      </c>
      <c r="AY215" s="19" t="s">
        <v>150</v>
      </c>
      <c r="BE215" s="219">
        <f>IF(N215="základní",J215,0)</f>
        <v>0</v>
      </c>
      <c r="BF215" s="219">
        <f>IF(N215="snížená",J215,0)</f>
        <v>0</v>
      </c>
      <c r="BG215" s="219">
        <f>IF(N215="zákl. přenesená",J215,0)</f>
        <v>0</v>
      </c>
      <c r="BH215" s="219">
        <f>IF(N215="sníž. přenesená",J215,0)</f>
        <v>0</v>
      </c>
      <c r="BI215" s="219">
        <f>IF(N215="nulová",J215,0)</f>
        <v>0</v>
      </c>
      <c r="BJ215" s="19" t="s">
        <v>84</v>
      </c>
      <c r="BK215" s="219">
        <f>ROUND(I215*H215,2)</f>
        <v>0</v>
      </c>
      <c r="BL215" s="19" t="s">
        <v>157</v>
      </c>
      <c r="BM215" s="218" t="s">
        <v>366</v>
      </c>
    </row>
    <row r="216" s="2" customFormat="1" ht="16.5" customHeight="1">
      <c r="A216" s="41"/>
      <c r="B216" s="42"/>
      <c r="C216" s="247" t="s">
        <v>367</v>
      </c>
      <c r="D216" s="247" t="s">
        <v>197</v>
      </c>
      <c r="E216" s="248" t="s">
        <v>368</v>
      </c>
      <c r="F216" s="249" t="s">
        <v>369</v>
      </c>
      <c r="G216" s="250" t="s">
        <v>360</v>
      </c>
      <c r="H216" s="251">
        <v>1</v>
      </c>
      <c r="I216" s="252"/>
      <c r="J216" s="253">
        <f>ROUND(I216*H216,2)</f>
        <v>0</v>
      </c>
      <c r="K216" s="249" t="s">
        <v>156</v>
      </c>
      <c r="L216" s="254"/>
      <c r="M216" s="255" t="s">
        <v>32</v>
      </c>
      <c r="N216" s="256" t="s">
        <v>47</v>
      </c>
      <c r="O216" s="87"/>
      <c r="P216" s="216">
        <f>O216*H216</f>
        <v>0</v>
      </c>
      <c r="Q216" s="216">
        <v>0.012489999999999999</v>
      </c>
      <c r="R216" s="216">
        <f>Q216*H216</f>
        <v>0.012489999999999999</v>
      </c>
      <c r="S216" s="216">
        <v>0</v>
      </c>
      <c r="T216" s="217">
        <f>S216*H216</f>
        <v>0</v>
      </c>
      <c r="U216" s="41"/>
      <c r="V216" s="41"/>
      <c r="W216" s="41"/>
      <c r="X216" s="41"/>
      <c r="Y216" s="41"/>
      <c r="Z216" s="41"/>
      <c r="AA216" s="41"/>
      <c r="AB216" s="41"/>
      <c r="AC216" s="41"/>
      <c r="AD216" s="41"/>
      <c r="AE216" s="41"/>
      <c r="AR216" s="218" t="s">
        <v>196</v>
      </c>
      <c r="AT216" s="218" t="s">
        <v>197</v>
      </c>
      <c r="AU216" s="218" t="s">
        <v>86</v>
      </c>
      <c r="AY216" s="19" t="s">
        <v>150</v>
      </c>
      <c r="BE216" s="219">
        <f>IF(N216="základní",J216,0)</f>
        <v>0</v>
      </c>
      <c r="BF216" s="219">
        <f>IF(N216="snížená",J216,0)</f>
        <v>0</v>
      </c>
      <c r="BG216" s="219">
        <f>IF(N216="zákl. přenesená",J216,0)</f>
        <v>0</v>
      </c>
      <c r="BH216" s="219">
        <f>IF(N216="sníž. přenesená",J216,0)</f>
        <v>0</v>
      </c>
      <c r="BI216" s="219">
        <f>IF(N216="nulová",J216,0)</f>
        <v>0</v>
      </c>
      <c r="BJ216" s="19" t="s">
        <v>84</v>
      </c>
      <c r="BK216" s="219">
        <f>ROUND(I216*H216,2)</f>
        <v>0</v>
      </c>
      <c r="BL216" s="19" t="s">
        <v>157</v>
      </c>
      <c r="BM216" s="218" t="s">
        <v>370</v>
      </c>
    </row>
    <row r="217" s="2" customFormat="1" ht="21.75" customHeight="1">
      <c r="A217" s="41"/>
      <c r="B217" s="42"/>
      <c r="C217" s="247" t="s">
        <v>371</v>
      </c>
      <c r="D217" s="247" t="s">
        <v>197</v>
      </c>
      <c r="E217" s="248" t="s">
        <v>372</v>
      </c>
      <c r="F217" s="249" t="s">
        <v>373</v>
      </c>
      <c r="G217" s="250" t="s">
        <v>360</v>
      </c>
      <c r="H217" s="251">
        <v>1</v>
      </c>
      <c r="I217" s="252"/>
      <c r="J217" s="253">
        <f>ROUND(I217*H217,2)</f>
        <v>0</v>
      </c>
      <c r="K217" s="249" t="s">
        <v>156</v>
      </c>
      <c r="L217" s="254"/>
      <c r="M217" s="255" t="s">
        <v>32</v>
      </c>
      <c r="N217" s="256" t="s">
        <v>47</v>
      </c>
      <c r="O217" s="87"/>
      <c r="P217" s="216">
        <f>O217*H217</f>
        <v>0</v>
      </c>
      <c r="Q217" s="216">
        <v>0.018679999999999999</v>
      </c>
      <c r="R217" s="216">
        <f>Q217*H217</f>
        <v>0.018679999999999999</v>
      </c>
      <c r="S217" s="216">
        <v>0</v>
      </c>
      <c r="T217" s="217">
        <f>S217*H217</f>
        <v>0</v>
      </c>
      <c r="U217" s="41"/>
      <c r="V217" s="41"/>
      <c r="W217" s="41"/>
      <c r="X217" s="41"/>
      <c r="Y217" s="41"/>
      <c r="Z217" s="41"/>
      <c r="AA217" s="41"/>
      <c r="AB217" s="41"/>
      <c r="AC217" s="41"/>
      <c r="AD217" s="41"/>
      <c r="AE217" s="41"/>
      <c r="AR217" s="218" t="s">
        <v>196</v>
      </c>
      <c r="AT217" s="218" t="s">
        <v>197</v>
      </c>
      <c r="AU217" s="218" t="s">
        <v>86</v>
      </c>
      <c r="AY217" s="19" t="s">
        <v>150</v>
      </c>
      <c r="BE217" s="219">
        <f>IF(N217="základní",J217,0)</f>
        <v>0</v>
      </c>
      <c r="BF217" s="219">
        <f>IF(N217="snížená",J217,0)</f>
        <v>0</v>
      </c>
      <c r="BG217" s="219">
        <f>IF(N217="zákl. přenesená",J217,0)</f>
        <v>0</v>
      </c>
      <c r="BH217" s="219">
        <f>IF(N217="sníž. přenesená",J217,0)</f>
        <v>0</v>
      </c>
      <c r="BI217" s="219">
        <f>IF(N217="nulová",J217,0)</f>
        <v>0</v>
      </c>
      <c r="BJ217" s="19" t="s">
        <v>84</v>
      </c>
      <c r="BK217" s="219">
        <f>ROUND(I217*H217,2)</f>
        <v>0</v>
      </c>
      <c r="BL217" s="19" t="s">
        <v>157</v>
      </c>
      <c r="BM217" s="218" t="s">
        <v>374</v>
      </c>
    </row>
    <row r="218" s="12" customFormat="1" ht="22.8" customHeight="1">
      <c r="A218" s="12"/>
      <c r="B218" s="191"/>
      <c r="C218" s="192"/>
      <c r="D218" s="193" t="s">
        <v>75</v>
      </c>
      <c r="E218" s="205" t="s">
        <v>203</v>
      </c>
      <c r="F218" s="205" t="s">
        <v>375</v>
      </c>
      <c r="G218" s="192"/>
      <c r="H218" s="192"/>
      <c r="I218" s="195"/>
      <c r="J218" s="206">
        <f>BK218</f>
        <v>0</v>
      </c>
      <c r="K218" s="192"/>
      <c r="L218" s="197"/>
      <c r="M218" s="198"/>
      <c r="N218" s="199"/>
      <c r="O218" s="199"/>
      <c r="P218" s="200">
        <f>SUM(P219:P252)</f>
        <v>0</v>
      </c>
      <c r="Q218" s="199"/>
      <c r="R218" s="200">
        <f>SUM(R219:R252)</f>
        <v>0.010435</v>
      </c>
      <c r="S218" s="199"/>
      <c r="T218" s="201">
        <f>SUM(T219:T252)</f>
        <v>10.966792</v>
      </c>
      <c r="U218" s="12"/>
      <c r="V218" s="12"/>
      <c r="W218" s="12"/>
      <c r="X218" s="12"/>
      <c r="Y218" s="12"/>
      <c r="Z218" s="12"/>
      <c r="AA218" s="12"/>
      <c r="AB218" s="12"/>
      <c r="AC218" s="12"/>
      <c r="AD218" s="12"/>
      <c r="AE218" s="12"/>
      <c r="AR218" s="202" t="s">
        <v>84</v>
      </c>
      <c r="AT218" s="203" t="s">
        <v>75</v>
      </c>
      <c r="AU218" s="203" t="s">
        <v>84</v>
      </c>
      <c r="AY218" s="202" t="s">
        <v>150</v>
      </c>
      <c r="BK218" s="204">
        <f>SUM(BK219:BK252)</f>
        <v>0</v>
      </c>
    </row>
    <row r="219" s="2" customFormat="1" ht="16.5" customHeight="1">
      <c r="A219" s="41"/>
      <c r="B219" s="42"/>
      <c r="C219" s="207" t="s">
        <v>376</v>
      </c>
      <c r="D219" s="207" t="s">
        <v>152</v>
      </c>
      <c r="E219" s="208" t="s">
        <v>377</v>
      </c>
      <c r="F219" s="209" t="s">
        <v>378</v>
      </c>
      <c r="G219" s="210" t="s">
        <v>300</v>
      </c>
      <c r="H219" s="211">
        <v>12.85</v>
      </c>
      <c r="I219" s="212"/>
      <c r="J219" s="213">
        <f>ROUND(I219*H219,2)</f>
        <v>0</v>
      </c>
      <c r="K219" s="209" t="s">
        <v>156</v>
      </c>
      <c r="L219" s="47"/>
      <c r="M219" s="214" t="s">
        <v>32</v>
      </c>
      <c r="N219" s="215" t="s">
        <v>47</v>
      </c>
      <c r="O219" s="87"/>
      <c r="P219" s="216">
        <f>O219*H219</f>
        <v>0</v>
      </c>
      <c r="Q219" s="216">
        <v>0.00069999999999999999</v>
      </c>
      <c r="R219" s="216">
        <f>Q219*H219</f>
        <v>0.0089949999999999995</v>
      </c>
      <c r="S219" s="216">
        <v>0</v>
      </c>
      <c r="T219" s="217">
        <f>S219*H219</f>
        <v>0</v>
      </c>
      <c r="U219" s="41"/>
      <c r="V219" s="41"/>
      <c r="W219" s="41"/>
      <c r="X219" s="41"/>
      <c r="Y219" s="41"/>
      <c r="Z219" s="41"/>
      <c r="AA219" s="41"/>
      <c r="AB219" s="41"/>
      <c r="AC219" s="41"/>
      <c r="AD219" s="41"/>
      <c r="AE219" s="41"/>
      <c r="AR219" s="218" t="s">
        <v>157</v>
      </c>
      <c r="AT219" s="218" t="s">
        <v>152</v>
      </c>
      <c r="AU219" s="218" t="s">
        <v>86</v>
      </c>
      <c r="AY219" s="19" t="s">
        <v>150</v>
      </c>
      <c r="BE219" s="219">
        <f>IF(N219="základní",J219,0)</f>
        <v>0</v>
      </c>
      <c r="BF219" s="219">
        <f>IF(N219="snížená",J219,0)</f>
        <v>0</v>
      </c>
      <c r="BG219" s="219">
        <f>IF(N219="zákl. přenesená",J219,0)</f>
        <v>0</v>
      </c>
      <c r="BH219" s="219">
        <f>IF(N219="sníž. přenesená",J219,0)</f>
        <v>0</v>
      </c>
      <c r="BI219" s="219">
        <f>IF(N219="nulová",J219,0)</f>
        <v>0</v>
      </c>
      <c r="BJ219" s="19" t="s">
        <v>84</v>
      </c>
      <c r="BK219" s="219">
        <f>ROUND(I219*H219,2)</f>
        <v>0</v>
      </c>
      <c r="BL219" s="19" t="s">
        <v>157</v>
      </c>
      <c r="BM219" s="218" t="s">
        <v>379</v>
      </c>
    </row>
    <row r="220" s="2" customFormat="1">
      <c r="A220" s="41"/>
      <c r="B220" s="42"/>
      <c r="C220" s="43"/>
      <c r="D220" s="220" t="s">
        <v>159</v>
      </c>
      <c r="E220" s="43"/>
      <c r="F220" s="221" t="s">
        <v>380</v>
      </c>
      <c r="G220" s="43"/>
      <c r="H220" s="43"/>
      <c r="I220" s="222"/>
      <c r="J220" s="43"/>
      <c r="K220" s="43"/>
      <c r="L220" s="47"/>
      <c r="M220" s="223"/>
      <c r="N220" s="224"/>
      <c r="O220" s="87"/>
      <c r="P220" s="87"/>
      <c r="Q220" s="87"/>
      <c r="R220" s="87"/>
      <c r="S220" s="87"/>
      <c r="T220" s="88"/>
      <c r="U220" s="41"/>
      <c r="V220" s="41"/>
      <c r="W220" s="41"/>
      <c r="X220" s="41"/>
      <c r="Y220" s="41"/>
      <c r="Z220" s="41"/>
      <c r="AA220" s="41"/>
      <c r="AB220" s="41"/>
      <c r="AC220" s="41"/>
      <c r="AD220" s="41"/>
      <c r="AE220" s="41"/>
      <c r="AT220" s="19" t="s">
        <v>159</v>
      </c>
      <c r="AU220" s="19" t="s">
        <v>86</v>
      </c>
    </row>
    <row r="221" s="14" customFormat="1">
      <c r="A221" s="14"/>
      <c r="B221" s="236"/>
      <c r="C221" s="237"/>
      <c r="D221" s="227" t="s">
        <v>161</v>
      </c>
      <c r="E221" s="238" t="s">
        <v>32</v>
      </c>
      <c r="F221" s="239" t="s">
        <v>381</v>
      </c>
      <c r="G221" s="237"/>
      <c r="H221" s="240">
        <v>10.199999999999999</v>
      </c>
      <c r="I221" s="241"/>
      <c r="J221" s="237"/>
      <c r="K221" s="237"/>
      <c r="L221" s="242"/>
      <c r="M221" s="243"/>
      <c r="N221" s="244"/>
      <c r="O221" s="244"/>
      <c r="P221" s="244"/>
      <c r="Q221" s="244"/>
      <c r="R221" s="244"/>
      <c r="S221" s="244"/>
      <c r="T221" s="245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T221" s="246" t="s">
        <v>161</v>
      </c>
      <c r="AU221" s="246" t="s">
        <v>86</v>
      </c>
      <c r="AV221" s="14" t="s">
        <v>86</v>
      </c>
      <c r="AW221" s="14" t="s">
        <v>38</v>
      </c>
      <c r="AX221" s="14" t="s">
        <v>76</v>
      </c>
      <c r="AY221" s="246" t="s">
        <v>150</v>
      </c>
    </row>
    <row r="222" s="14" customFormat="1">
      <c r="A222" s="14"/>
      <c r="B222" s="236"/>
      <c r="C222" s="237"/>
      <c r="D222" s="227" t="s">
        <v>161</v>
      </c>
      <c r="E222" s="238" t="s">
        <v>32</v>
      </c>
      <c r="F222" s="239" t="s">
        <v>382</v>
      </c>
      <c r="G222" s="237"/>
      <c r="H222" s="240">
        <v>2.6499999999999999</v>
      </c>
      <c r="I222" s="241"/>
      <c r="J222" s="237"/>
      <c r="K222" s="237"/>
      <c r="L222" s="242"/>
      <c r="M222" s="243"/>
      <c r="N222" s="244"/>
      <c r="O222" s="244"/>
      <c r="P222" s="244"/>
      <c r="Q222" s="244"/>
      <c r="R222" s="244"/>
      <c r="S222" s="244"/>
      <c r="T222" s="245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  <c r="AT222" s="246" t="s">
        <v>161</v>
      </c>
      <c r="AU222" s="246" t="s">
        <v>86</v>
      </c>
      <c r="AV222" s="14" t="s">
        <v>86</v>
      </c>
      <c r="AW222" s="14" t="s">
        <v>38</v>
      </c>
      <c r="AX222" s="14" t="s">
        <v>76</v>
      </c>
      <c r="AY222" s="246" t="s">
        <v>150</v>
      </c>
    </row>
    <row r="223" s="15" customFormat="1">
      <c r="A223" s="15"/>
      <c r="B223" s="258"/>
      <c r="C223" s="259"/>
      <c r="D223" s="227" t="s">
        <v>161</v>
      </c>
      <c r="E223" s="260" t="s">
        <v>32</v>
      </c>
      <c r="F223" s="261" t="s">
        <v>229</v>
      </c>
      <c r="G223" s="259"/>
      <c r="H223" s="262">
        <v>12.85</v>
      </c>
      <c r="I223" s="263"/>
      <c r="J223" s="259"/>
      <c r="K223" s="259"/>
      <c r="L223" s="264"/>
      <c r="M223" s="265"/>
      <c r="N223" s="266"/>
      <c r="O223" s="266"/>
      <c r="P223" s="266"/>
      <c r="Q223" s="266"/>
      <c r="R223" s="266"/>
      <c r="S223" s="266"/>
      <c r="T223" s="267"/>
      <c r="U223" s="15"/>
      <c r="V223" s="15"/>
      <c r="W223" s="15"/>
      <c r="X223" s="15"/>
      <c r="Y223" s="15"/>
      <c r="Z223" s="15"/>
      <c r="AA223" s="15"/>
      <c r="AB223" s="15"/>
      <c r="AC223" s="15"/>
      <c r="AD223" s="15"/>
      <c r="AE223" s="15"/>
      <c r="AT223" s="268" t="s">
        <v>161</v>
      </c>
      <c r="AU223" s="268" t="s">
        <v>86</v>
      </c>
      <c r="AV223" s="15" t="s">
        <v>157</v>
      </c>
      <c r="AW223" s="15" t="s">
        <v>38</v>
      </c>
      <c r="AX223" s="15" t="s">
        <v>84</v>
      </c>
      <c r="AY223" s="268" t="s">
        <v>150</v>
      </c>
    </row>
    <row r="224" s="2" customFormat="1" ht="16.5" customHeight="1">
      <c r="A224" s="41"/>
      <c r="B224" s="42"/>
      <c r="C224" s="207" t="s">
        <v>383</v>
      </c>
      <c r="D224" s="207" t="s">
        <v>152</v>
      </c>
      <c r="E224" s="208" t="s">
        <v>384</v>
      </c>
      <c r="F224" s="209" t="s">
        <v>385</v>
      </c>
      <c r="G224" s="210" t="s">
        <v>214</v>
      </c>
      <c r="H224" s="211">
        <v>50.659999999999997</v>
      </c>
      <c r="I224" s="212"/>
      <c r="J224" s="213">
        <f>ROUND(I224*H224,2)</f>
        <v>0</v>
      </c>
      <c r="K224" s="209" t="s">
        <v>156</v>
      </c>
      <c r="L224" s="47"/>
      <c r="M224" s="214" t="s">
        <v>32</v>
      </c>
      <c r="N224" s="215" t="s">
        <v>47</v>
      </c>
      <c r="O224" s="87"/>
      <c r="P224" s="216">
        <f>O224*H224</f>
        <v>0</v>
      </c>
      <c r="Q224" s="216">
        <v>0</v>
      </c>
      <c r="R224" s="216">
        <f>Q224*H224</f>
        <v>0</v>
      </c>
      <c r="S224" s="216">
        <v>0.0118</v>
      </c>
      <c r="T224" s="217">
        <f>S224*H224</f>
        <v>0.59778799999999999</v>
      </c>
      <c r="U224" s="41"/>
      <c r="V224" s="41"/>
      <c r="W224" s="41"/>
      <c r="X224" s="41"/>
      <c r="Y224" s="41"/>
      <c r="Z224" s="41"/>
      <c r="AA224" s="41"/>
      <c r="AB224" s="41"/>
      <c r="AC224" s="41"/>
      <c r="AD224" s="41"/>
      <c r="AE224" s="41"/>
      <c r="AR224" s="218" t="s">
        <v>157</v>
      </c>
      <c r="AT224" s="218" t="s">
        <v>152</v>
      </c>
      <c r="AU224" s="218" t="s">
        <v>86</v>
      </c>
      <c r="AY224" s="19" t="s">
        <v>150</v>
      </c>
      <c r="BE224" s="219">
        <f>IF(N224="základní",J224,0)</f>
        <v>0</v>
      </c>
      <c r="BF224" s="219">
        <f>IF(N224="snížená",J224,0)</f>
        <v>0</v>
      </c>
      <c r="BG224" s="219">
        <f>IF(N224="zákl. přenesená",J224,0)</f>
        <v>0</v>
      </c>
      <c r="BH224" s="219">
        <f>IF(N224="sníž. přenesená",J224,0)</f>
        <v>0</v>
      </c>
      <c r="BI224" s="219">
        <f>IF(N224="nulová",J224,0)</f>
        <v>0</v>
      </c>
      <c r="BJ224" s="19" t="s">
        <v>84</v>
      </c>
      <c r="BK224" s="219">
        <f>ROUND(I224*H224,2)</f>
        <v>0</v>
      </c>
      <c r="BL224" s="19" t="s">
        <v>157</v>
      </c>
      <c r="BM224" s="218" t="s">
        <v>386</v>
      </c>
    </row>
    <row r="225" s="2" customFormat="1">
      <c r="A225" s="41"/>
      <c r="B225" s="42"/>
      <c r="C225" s="43"/>
      <c r="D225" s="220" t="s">
        <v>159</v>
      </c>
      <c r="E225" s="43"/>
      <c r="F225" s="221" t="s">
        <v>387</v>
      </c>
      <c r="G225" s="43"/>
      <c r="H225" s="43"/>
      <c r="I225" s="222"/>
      <c r="J225" s="43"/>
      <c r="K225" s="43"/>
      <c r="L225" s="47"/>
      <c r="M225" s="223"/>
      <c r="N225" s="224"/>
      <c r="O225" s="87"/>
      <c r="P225" s="87"/>
      <c r="Q225" s="87"/>
      <c r="R225" s="87"/>
      <c r="S225" s="87"/>
      <c r="T225" s="88"/>
      <c r="U225" s="41"/>
      <c r="V225" s="41"/>
      <c r="W225" s="41"/>
      <c r="X225" s="41"/>
      <c r="Y225" s="41"/>
      <c r="Z225" s="41"/>
      <c r="AA225" s="41"/>
      <c r="AB225" s="41"/>
      <c r="AC225" s="41"/>
      <c r="AD225" s="41"/>
      <c r="AE225" s="41"/>
      <c r="AT225" s="19" t="s">
        <v>159</v>
      </c>
      <c r="AU225" s="19" t="s">
        <v>86</v>
      </c>
    </row>
    <row r="226" s="14" customFormat="1">
      <c r="A226" s="14"/>
      <c r="B226" s="236"/>
      <c r="C226" s="237"/>
      <c r="D226" s="227" t="s">
        <v>161</v>
      </c>
      <c r="E226" s="238" t="s">
        <v>32</v>
      </c>
      <c r="F226" s="239" t="s">
        <v>388</v>
      </c>
      <c r="G226" s="237"/>
      <c r="H226" s="240">
        <v>50.659999999999997</v>
      </c>
      <c r="I226" s="241"/>
      <c r="J226" s="237"/>
      <c r="K226" s="237"/>
      <c r="L226" s="242"/>
      <c r="M226" s="243"/>
      <c r="N226" s="244"/>
      <c r="O226" s="244"/>
      <c r="P226" s="244"/>
      <c r="Q226" s="244"/>
      <c r="R226" s="244"/>
      <c r="S226" s="244"/>
      <c r="T226" s="245"/>
      <c r="U226" s="14"/>
      <c r="V226" s="14"/>
      <c r="W226" s="14"/>
      <c r="X226" s="14"/>
      <c r="Y226" s="14"/>
      <c r="Z226" s="14"/>
      <c r="AA226" s="14"/>
      <c r="AB226" s="14"/>
      <c r="AC226" s="14"/>
      <c r="AD226" s="14"/>
      <c r="AE226" s="14"/>
      <c r="AT226" s="246" t="s">
        <v>161</v>
      </c>
      <c r="AU226" s="246" t="s">
        <v>86</v>
      </c>
      <c r="AV226" s="14" t="s">
        <v>86</v>
      </c>
      <c r="AW226" s="14" t="s">
        <v>38</v>
      </c>
      <c r="AX226" s="14" t="s">
        <v>84</v>
      </c>
      <c r="AY226" s="246" t="s">
        <v>150</v>
      </c>
    </row>
    <row r="227" s="2" customFormat="1" ht="16.5" customHeight="1">
      <c r="A227" s="41"/>
      <c r="B227" s="42"/>
      <c r="C227" s="207" t="s">
        <v>389</v>
      </c>
      <c r="D227" s="207" t="s">
        <v>152</v>
      </c>
      <c r="E227" s="208" t="s">
        <v>390</v>
      </c>
      <c r="F227" s="209" t="s">
        <v>391</v>
      </c>
      <c r="G227" s="210" t="s">
        <v>155</v>
      </c>
      <c r="H227" s="211">
        <v>4.0999999999999996</v>
      </c>
      <c r="I227" s="212"/>
      <c r="J227" s="213">
        <f>ROUND(I227*H227,2)</f>
        <v>0</v>
      </c>
      <c r="K227" s="209" t="s">
        <v>156</v>
      </c>
      <c r="L227" s="47"/>
      <c r="M227" s="214" t="s">
        <v>32</v>
      </c>
      <c r="N227" s="215" t="s">
        <v>47</v>
      </c>
      <c r="O227" s="87"/>
      <c r="P227" s="216">
        <f>O227*H227</f>
        <v>0</v>
      </c>
      <c r="Q227" s="216">
        <v>0</v>
      </c>
      <c r="R227" s="216">
        <f>Q227*H227</f>
        <v>0</v>
      </c>
      <c r="S227" s="216">
        <v>2.2000000000000002</v>
      </c>
      <c r="T227" s="217">
        <f>S227*H227</f>
        <v>9.0199999999999996</v>
      </c>
      <c r="U227" s="41"/>
      <c r="V227" s="41"/>
      <c r="W227" s="41"/>
      <c r="X227" s="41"/>
      <c r="Y227" s="41"/>
      <c r="Z227" s="41"/>
      <c r="AA227" s="41"/>
      <c r="AB227" s="41"/>
      <c r="AC227" s="41"/>
      <c r="AD227" s="41"/>
      <c r="AE227" s="41"/>
      <c r="AR227" s="218" t="s">
        <v>157</v>
      </c>
      <c r="AT227" s="218" t="s">
        <v>152</v>
      </c>
      <c r="AU227" s="218" t="s">
        <v>86</v>
      </c>
      <c r="AY227" s="19" t="s">
        <v>150</v>
      </c>
      <c r="BE227" s="219">
        <f>IF(N227="základní",J227,0)</f>
        <v>0</v>
      </c>
      <c r="BF227" s="219">
        <f>IF(N227="snížená",J227,0)</f>
        <v>0</v>
      </c>
      <c r="BG227" s="219">
        <f>IF(N227="zákl. přenesená",J227,0)</f>
        <v>0</v>
      </c>
      <c r="BH227" s="219">
        <f>IF(N227="sníž. přenesená",J227,0)</f>
        <v>0</v>
      </c>
      <c r="BI227" s="219">
        <f>IF(N227="nulová",J227,0)</f>
        <v>0</v>
      </c>
      <c r="BJ227" s="19" t="s">
        <v>84</v>
      </c>
      <c r="BK227" s="219">
        <f>ROUND(I227*H227,2)</f>
        <v>0</v>
      </c>
      <c r="BL227" s="19" t="s">
        <v>157</v>
      </c>
      <c r="BM227" s="218" t="s">
        <v>392</v>
      </c>
    </row>
    <row r="228" s="2" customFormat="1">
      <c r="A228" s="41"/>
      <c r="B228" s="42"/>
      <c r="C228" s="43"/>
      <c r="D228" s="220" t="s">
        <v>159</v>
      </c>
      <c r="E228" s="43"/>
      <c r="F228" s="221" t="s">
        <v>393</v>
      </c>
      <c r="G228" s="43"/>
      <c r="H228" s="43"/>
      <c r="I228" s="222"/>
      <c r="J228" s="43"/>
      <c r="K228" s="43"/>
      <c r="L228" s="47"/>
      <c r="M228" s="223"/>
      <c r="N228" s="224"/>
      <c r="O228" s="87"/>
      <c r="P228" s="87"/>
      <c r="Q228" s="87"/>
      <c r="R228" s="87"/>
      <c r="S228" s="87"/>
      <c r="T228" s="88"/>
      <c r="U228" s="41"/>
      <c r="V228" s="41"/>
      <c r="W228" s="41"/>
      <c r="X228" s="41"/>
      <c r="Y228" s="41"/>
      <c r="Z228" s="41"/>
      <c r="AA228" s="41"/>
      <c r="AB228" s="41"/>
      <c r="AC228" s="41"/>
      <c r="AD228" s="41"/>
      <c r="AE228" s="41"/>
      <c r="AT228" s="19" t="s">
        <v>159</v>
      </c>
      <c r="AU228" s="19" t="s">
        <v>86</v>
      </c>
    </row>
    <row r="229" s="13" customFormat="1">
      <c r="A229" s="13"/>
      <c r="B229" s="225"/>
      <c r="C229" s="226"/>
      <c r="D229" s="227" t="s">
        <v>161</v>
      </c>
      <c r="E229" s="228" t="s">
        <v>32</v>
      </c>
      <c r="F229" s="229" t="s">
        <v>394</v>
      </c>
      <c r="G229" s="226"/>
      <c r="H229" s="228" t="s">
        <v>32</v>
      </c>
      <c r="I229" s="230"/>
      <c r="J229" s="226"/>
      <c r="K229" s="226"/>
      <c r="L229" s="231"/>
      <c r="M229" s="232"/>
      <c r="N229" s="233"/>
      <c r="O229" s="233"/>
      <c r="P229" s="233"/>
      <c r="Q229" s="233"/>
      <c r="R229" s="233"/>
      <c r="S229" s="233"/>
      <c r="T229" s="234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T229" s="235" t="s">
        <v>161</v>
      </c>
      <c r="AU229" s="235" t="s">
        <v>86</v>
      </c>
      <c r="AV229" s="13" t="s">
        <v>84</v>
      </c>
      <c r="AW229" s="13" t="s">
        <v>38</v>
      </c>
      <c r="AX229" s="13" t="s">
        <v>76</v>
      </c>
      <c r="AY229" s="235" t="s">
        <v>150</v>
      </c>
    </row>
    <row r="230" s="14" customFormat="1">
      <c r="A230" s="14"/>
      <c r="B230" s="236"/>
      <c r="C230" s="237"/>
      <c r="D230" s="227" t="s">
        <v>161</v>
      </c>
      <c r="E230" s="238" t="s">
        <v>32</v>
      </c>
      <c r="F230" s="239" t="s">
        <v>395</v>
      </c>
      <c r="G230" s="237"/>
      <c r="H230" s="240">
        <v>2.7000000000000002</v>
      </c>
      <c r="I230" s="241"/>
      <c r="J230" s="237"/>
      <c r="K230" s="237"/>
      <c r="L230" s="242"/>
      <c r="M230" s="243"/>
      <c r="N230" s="244"/>
      <c r="O230" s="244"/>
      <c r="P230" s="244"/>
      <c r="Q230" s="244"/>
      <c r="R230" s="244"/>
      <c r="S230" s="244"/>
      <c r="T230" s="245"/>
      <c r="U230" s="14"/>
      <c r="V230" s="14"/>
      <c r="W230" s="14"/>
      <c r="X230" s="14"/>
      <c r="Y230" s="14"/>
      <c r="Z230" s="14"/>
      <c r="AA230" s="14"/>
      <c r="AB230" s="14"/>
      <c r="AC230" s="14"/>
      <c r="AD230" s="14"/>
      <c r="AE230" s="14"/>
      <c r="AT230" s="246" t="s">
        <v>161</v>
      </c>
      <c r="AU230" s="246" t="s">
        <v>86</v>
      </c>
      <c r="AV230" s="14" t="s">
        <v>86</v>
      </c>
      <c r="AW230" s="14" t="s">
        <v>38</v>
      </c>
      <c r="AX230" s="14" t="s">
        <v>76</v>
      </c>
      <c r="AY230" s="246" t="s">
        <v>150</v>
      </c>
    </row>
    <row r="231" s="13" customFormat="1">
      <c r="A231" s="13"/>
      <c r="B231" s="225"/>
      <c r="C231" s="226"/>
      <c r="D231" s="227" t="s">
        <v>161</v>
      </c>
      <c r="E231" s="228" t="s">
        <v>32</v>
      </c>
      <c r="F231" s="229" t="s">
        <v>396</v>
      </c>
      <c r="G231" s="226"/>
      <c r="H231" s="228" t="s">
        <v>32</v>
      </c>
      <c r="I231" s="230"/>
      <c r="J231" s="226"/>
      <c r="K231" s="226"/>
      <c r="L231" s="231"/>
      <c r="M231" s="232"/>
      <c r="N231" s="233"/>
      <c r="O231" s="233"/>
      <c r="P231" s="233"/>
      <c r="Q231" s="233"/>
      <c r="R231" s="233"/>
      <c r="S231" s="233"/>
      <c r="T231" s="234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T231" s="235" t="s">
        <v>161</v>
      </c>
      <c r="AU231" s="235" t="s">
        <v>86</v>
      </c>
      <c r="AV231" s="13" t="s">
        <v>84</v>
      </c>
      <c r="AW231" s="13" t="s">
        <v>38</v>
      </c>
      <c r="AX231" s="13" t="s">
        <v>76</v>
      </c>
      <c r="AY231" s="235" t="s">
        <v>150</v>
      </c>
    </row>
    <row r="232" s="14" customFormat="1">
      <c r="A232" s="14"/>
      <c r="B232" s="236"/>
      <c r="C232" s="237"/>
      <c r="D232" s="227" t="s">
        <v>161</v>
      </c>
      <c r="E232" s="238" t="s">
        <v>32</v>
      </c>
      <c r="F232" s="239" t="s">
        <v>397</v>
      </c>
      <c r="G232" s="237"/>
      <c r="H232" s="240">
        <v>1.3999999999999999</v>
      </c>
      <c r="I232" s="241"/>
      <c r="J232" s="237"/>
      <c r="K232" s="237"/>
      <c r="L232" s="242"/>
      <c r="M232" s="243"/>
      <c r="N232" s="244"/>
      <c r="O232" s="244"/>
      <c r="P232" s="244"/>
      <c r="Q232" s="244"/>
      <c r="R232" s="244"/>
      <c r="S232" s="244"/>
      <c r="T232" s="245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  <c r="AT232" s="246" t="s">
        <v>161</v>
      </c>
      <c r="AU232" s="246" t="s">
        <v>86</v>
      </c>
      <c r="AV232" s="14" t="s">
        <v>86</v>
      </c>
      <c r="AW232" s="14" t="s">
        <v>38</v>
      </c>
      <c r="AX232" s="14" t="s">
        <v>76</v>
      </c>
      <c r="AY232" s="246" t="s">
        <v>150</v>
      </c>
    </row>
    <row r="233" s="15" customFormat="1">
      <c r="A233" s="15"/>
      <c r="B233" s="258"/>
      <c r="C233" s="259"/>
      <c r="D233" s="227" t="s">
        <v>161</v>
      </c>
      <c r="E233" s="260" t="s">
        <v>32</v>
      </c>
      <c r="F233" s="261" t="s">
        <v>229</v>
      </c>
      <c r="G233" s="259"/>
      <c r="H233" s="262">
        <v>4.0999999999999996</v>
      </c>
      <c r="I233" s="263"/>
      <c r="J233" s="259"/>
      <c r="K233" s="259"/>
      <c r="L233" s="264"/>
      <c r="M233" s="265"/>
      <c r="N233" s="266"/>
      <c r="O233" s="266"/>
      <c r="P233" s="266"/>
      <c r="Q233" s="266"/>
      <c r="R233" s="266"/>
      <c r="S233" s="266"/>
      <c r="T233" s="267"/>
      <c r="U233" s="15"/>
      <c r="V233" s="15"/>
      <c r="W233" s="15"/>
      <c r="X233" s="15"/>
      <c r="Y233" s="15"/>
      <c r="Z233" s="15"/>
      <c r="AA233" s="15"/>
      <c r="AB233" s="15"/>
      <c r="AC233" s="15"/>
      <c r="AD233" s="15"/>
      <c r="AE233" s="15"/>
      <c r="AT233" s="268" t="s">
        <v>161</v>
      </c>
      <c r="AU233" s="268" t="s">
        <v>86</v>
      </c>
      <c r="AV233" s="15" t="s">
        <v>157</v>
      </c>
      <c r="AW233" s="15" t="s">
        <v>38</v>
      </c>
      <c r="AX233" s="15" t="s">
        <v>84</v>
      </c>
      <c r="AY233" s="268" t="s">
        <v>150</v>
      </c>
    </row>
    <row r="234" s="2" customFormat="1" ht="24.15" customHeight="1">
      <c r="A234" s="41"/>
      <c r="B234" s="42"/>
      <c r="C234" s="207" t="s">
        <v>398</v>
      </c>
      <c r="D234" s="207" t="s">
        <v>152</v>
      </c>
      <c r="E234" s="208" t="s">
        <v>399</v>
      </c>
      <c r="F234" s="209" t="s">
        <v>400</v>
      </c>
      <c r="G234" s="210" t="s">
        <v>214</v>
      </c>
      <c r="H234" s="211">
        <v>8.9199999999999999</v>
      </c>
      <c r="I234" s="212"/>
      <c r="J234" s="213">
        <f>ROUND(I234*H234,2)</f>
        <v>0</v>
      </c>
      <c r="K234" s="209" t="s">
        <v>156</v>
      </c>
      <c r="L234" s="47"/>
      <c r="M234" s="214" t="s">
        <v>32</v>
      </c>
      <c r="N234" s="215" t="s">
        <v>47</v>
      </c>
      <c r="O234" s="87"/>
      <c r="P234" s="216">
        <f>O234*H234</f>
        <v>0</v>
      </c>
      <c r="Q234" s="216">
        <v>0</v>
      </c>
      <c r="R234" s="216">
        <f>Q234*H234</f>
        <v>0</v>
      </c>
      <c r="S234" s="216">
        <v>0.055</v>
      </c>
      <c r="T234" s="217">
        <f>S234*H234</f>
        <v>0.49059999999999998</v>
      </c>
      <c r="U234" s="41"/>
      <c r="V234" s="41"/>
      <c r="W234" s="41"/>
      <c r="X234" s="41"/>
      <c r="Y234" s="41"/>
      <c r="Z234" s="41"/>
      <c r="AA234" s="41"/>
      <c r="AB234" s="41"/>
      <c r="AC234" s="41"/>
      <c r="AD234" s="41"/>
      <c r="AE234" s="41"/>
      <c r="AR234" s="218" t="s">
        <v>157</v>
      </c>
      <c r="AT234" s="218" t="s">
        <v>152</v>
      </c>
      <c r="AU234" s="218" t="s">
        <v>86</v>
      </c>
      <c r="AY234" s="19" t="s">
        <v>150</v>
      </c>
      <c r="BE234" s="219">
        <f>IF(N234="základní",J234,0)</f>
        <v>0</v>
      </c>
      <c r="BF234" s="219">
        <f>IF(N234="snížená",J234,0)</f>
        <v>0</v>
      </c>
      <c r="BG234" s="219">
        <f>IF(N234="zákl. přenesená",J234,0)</f>
        <v>0</v>
      </c>
      <c r="BH234" s="219">
        <f>IF(N234="sníž. přenesená",J234,0)</f>
        <v>0</v>
      </c>
      <c r="BI234" s="219">
        <f>IF(N234="nulová",J234,0)</f>
        <v>0</v>
      </c>
      <c r="BJ234" s="19" t="s">
        <v>84</v>
      </c>
      <c r="BK234" s="219">
        <f>ROUND(I234*H234,2)</f>
        <v>0</v>
      </c>
      <c r="BL234" s="19" t="s">
        <v>157</v>
      </c>
      <c r="BM234" s="218" t="s">
        <v>401</v>
      </c>
    </row>
    <row r="235" s="2" customFormat="1">
      <c r="A235" s="41"/>
      <c r="B235" s="42"/>
      <c r="C235" s="43"/>
      <c r="D235" s="220" t="s">
        <v>159</v>
      </c>
      <c r="E235" s="43"/>
      <c r="F235" s="221" t="s">
        <v>402</v>
      </c>
      <c r="G235" s="43"/>
      <c r="H235" s="43"/>
      <c r="I235" s="222"/>
      <c r="J235" s="43"/>
      <c r="K235" s="43"/>
      <c r="L235" s="47"/>
      <c r="M235" s="223"/>
      <c r="N235" s="224"/>
      <c r="O235" s="87"/>
      <c r="P235" s="87"/>
      <c r="Q235" s="87"/>
      <c r="R235" s="87"/>
      <c r="S235" s="87"/>
      <c r="T235" s="88"/>
      <c r="U235" s="41"/>
      <c r="V235" s="41"/>
      <c r="W235" s="41"/>
      <c r="X235" s="41"/>
      <c r="Y235" s="41"/>
      <c r="Z235" s="41"/>
      <c r="AA235" s="41"/>
      <c r="AB235" s="41"/>
      <c r="AC235" s="41"/>
      <c r="AD235" s="41"/>
      <c r="AE235" s="41"/>
      <c r="AT235" s="19" t="s">
        <v>159</v>
      </c>
      <c r="AU235" s="19" t="s">
        <v>86</v>
      </c>
    </row>
    <row r="236" s="13" customFormat="1">
      <c r="A236" s="13"/>
      <c r="B236" s="225"/>
      <c r="C236" s="226"/>
      <c r="D236" s="227" t="s">
        <v>161</v>
      </c>
      <c r="E236" s="228" t="s">
        <v>32</v>
      </c>
      <c r="F236" s="229" t="s">
        <v>279</v>
      </c>
      <c r="G236" s="226"/>
      <c r="H236" s="228" t="s">
        <v>32</v>
      </c>
      <c r="I236" s="230"/>
      <c r="J236" s="226"/>
      <c r="K236" s="226"/>
      <c r="L236" s="231"/>
      <c r="M236" s="232"/>
      <c r="N236" s="233"/>
      <c r="O236" s="233"/>
      <c r="P236" s="233"/>
      <c r="Q236" s="233"/>
      <c r="R236" s="233"/>
      <c r="S236" s="233"/>
      <c r="T236" s="234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T236" s="235" t="s">
        <v>161</v>
      </c>
      <c r="AU236" s="235" t="s">
        <v>86</v>
      </c>
      <c r="AV236" s="13" t="s">
        <v>84</v>
      </c>
      <c r="AW236" s="13" t="s">
        <v>38</v>
      </c>
      <c r="AX236" s="13" t="s">
        <v>76</v>
      </c>
      <c r="AY236" s="235" t="s">
        <v>150</v>
      </c>
    </row>
    <row r="237" s="14" customFormat="1">
      <c r="A237" s="14"/>
      <c r="B237" s="236"/>
      <c r="C237" s="237"/>
      <c r="D237" s="227" t="s">
        <v>161</v>
      </c>
      <c r="E237" s="238" t="s">
        <v>32</v>
      </c>
      <c r="F237" s="239" t="s">
        <v>280</v>
      </c>
      <c r="G237" s="237"/>
      <c r="H237" s="240">
        <v>7.9000000000000004</v>
      </c>
      <c r="I237" s="241"/>
      <c r="J237" s="237"/>
      <c r="K237" s="237"/>
      <c r="L237" s="242"/>
      <c r="M237" s="243"/>
      <c r="N237" s="244"/>
      <c r="O237" s="244"/>
      <c r="P237" s="244"/>
      <c r="Q237" s="244"/>
      <c r="R237" s="244"/>
      <c r="S237" s="244"/>
      <c r="T237" s="245"/>
      <c r="U237" s="14"/>
      <c r="V237" s="14"/>
      <c r="W237" s="14"/>
      <c r="X237" s="14"/>
      <c r="Y237" s="14"/>
      <c r="Z237" s="14"/>
      <c r="AA237" s="14"/>
      <c r="AB237" s="14"/>
      <c r="AC237" s="14"/>
      <c r="AD237" s="14"/>
      <c r="AE237" s="14"/>
      <c r="AT237" s="246" t="s">
        <v>161</v>
      </c>
      <c r="AU237" s="246" t="s">
        <v>86</v>
      </c>
      <c r="AV237" s="14" t="s">
        <v>86</v>
      </c>
      <c r="AW237" s="14" t="s">
        <v>38</v>
      </c>
      <c r="AX237" s="14" t="s">
        <v>76</v>
      </c>
      <c r="AY237" s="246" t="s">
        <v>150</v>
      </c>
    </row>
    <row r="238" s="14" customFormat="1">
      <c r="A238" s="14"/>
      <c r="B238" s="236"/>
      <c r="C238" s="237"/>
      <c r="D238" s="227" t="s">
        <v>161</v>
      </c>
      <c r="E238" s="238" t="s">
        <v>32</v>
      </c>
      <c r="F238" s="239" t="s">
        <v>403</v>
      </c>
      <c r="G238" s="237"/>
      <c r="H238" s="240">
        <v>1.02</v>
      </c>
      <c r="I238" s="241"/>
      <c r="J238" s="237"/>
      <c r="K238" s="237"/>
      <c r="L238" s="242"/>
      <c r="M238" s="243"/>
      <c r="N238" s="244"/>
      <c r="O238" s="244"/>
      <c r="P238" s="244"/>
      <c r="Q238" s="244"/>
      <c r="R238" s="244"/>
      <c r="S238" s="244"/>
      <c r="T238" s="245"/>
      <c r="U238" s="14"/>
      <c r="V238" s="14"/>
      <c r="W238" s="14"/>
      <c r="X238" s="14"/>
      <c r="Y238" s="14"/>
      <c r="Z238" s="14"/>
      <c r="AA238" s="14"/>
      <c r="AB238" s="14"/>
      <c r="AC238" s="14"/>
      <c r="AD238" s="14"/>
      <c r="AE238" s="14"/>
      <c r="AT238" s="246" t="s">
        <v>161</v>
      </c>
      <c r="AU238" s="246" t="s">
        <v>86</v>
      </c>
      <c r="AV238" s="14" t="s">
        <v>86</v>
      </c>
      <c r="AW238" s="14" t="s">
        <v>38</v>
      </c>
      <c r="AX238" s="14" t="s">
        <v>76</v>
      </c>
      <c r="AY238" s="246" t="s">
        <v>150</v>
      </c>
    </row>
    <row r="239" s="15" customFormat="1">
      <c r="A239" s="15"/>
      <c r="B239" s="258"/>
      <c r="C239" s="259"/>
      <c r="D239" s="227" t="s">
        <v>161</v>
      </c>
      <c r="E239" s="260" t="s">
        <v>32</v>
      </c>
      <c r="F239" s="261" t="s">
        <v>229</v>
      </c>
      <c r="G239" s="259"/>
      <c r="H239" s="262">
        <v>8.9199999999999999</v>
      </c>
      <c r="I239" s="263"/>
      <c r="J239" s="259"/>
      <c r="K239" s="259"/>
      <c r="L239" s="264"/>
      <c r="M239" s="265"/>
      <c r="N239" s="266"/>
      <c r="O239" s="266"/>
      <c r="P239" s="266"/>
      <c r="Q239" s="266"/>
      <c r="R239" s="266"/>
      <c r="S239" s="266"/>
      <c r="T239" s="267"/>
      <c r="U239" s="15"/>
      <c r="V239" s="15"/>
      <c r="W239" s="15"/>
      <c r="X239" s="15"/>
      <c r="Y239" s="15"/>
      <c r="Z239" s="15"/>
      <c r="AA239" s="15"/>
      <c r="AB239" s="15"/>
      <c r="AC239" s="15"/>
      <c r="AD239" s="15"/>
      <c r="AE239" s="15"/>
      <c r="AT239" s="268" t="s">
        <v>161</v>
      </c>
      <c r="AU239" s="268" t="s">
        <v>86</v>
      </c>
      <c r="AV239" s="15" t="s">
        <v>157</v>
      </c>
      <c r="AW239" s="15" t="s">
        <v>38</v>
      </c>
      <c r="AX239" s="15" t="s">
        <v>84</v>
      </c>
      <c r="AY239" s="268" t="s">
        <v>150</v>
      </c>
    </row>
    <row r="240" s="2" customFormat="1" ht="24.15" customHeight="1">
      <c r="A240" s="41"/>
      <c r="B240" s="42"/>
      <c r="C240" s="207" t="s">
        <v>404</v>
      </c>
      <c r="D240" s="207" t="s">
        <v>152</v>
      </c>
      <c r="E240" s="208" t="s">
        <v>405</v>
      </c>
      <c r="F240" s="209" t="s">
        <v>406</v>
      </c>
      <c r="G240" s="210" t="s">
        <v>214</v>
      </c>
      <c r="H240" s="211">
        <v>7.9790000000000001</v>
      </c>
      <c r="I240" s="212"/>
      <c r="J240" s="213">
        <f>ROUND(I240*H240,2)</f>
        <v>0</v>
      </c>
      <c r="K240" s="209" t="s">
        <v>156</v>
      </c>
      <c r="L240" s="47"/>
      <c r="M240" s="214" t="s">
        <v>32</v>
      </c>
      <c r="N240" s="215" t="s">
        <v>47</v>
      </c>
      <c r="O240" s="87"/>
      <c r="P240" s="216">
        <f>O240*H240</f>
        <v>0</v>
      </c>
      <c r="Q240" s="216">
        <v>0</v>
      </c>
      <c r="R240" s="216">
        <f>Q240*H240</f>
        <v>0</v>
      </c>
      <c r="S240" s="216">
        <v>0.075999999999999998</v>
      </c>
      <c r="T240" s="217">
        <f>S240*H240</f>
        <v>0.60640399999999994</v>
      </c>
      <c r="U240" s="41"/>
      <c r="V240" s="41"/>
      <c r="W240" s="41"/>
      <c r="X240" s="41"/>
      <c r="Y240" s="41"/>
      <c r="Z240" s="41"/>
      <c r="AA240" s="41"/>
      <c r="AB240" s="41"/>
      <c r="AC240" s="41"/>
      <c r="AD240" s="41"/>
      <c r="AE240" s="41"/>
      <c r="AR240" s="218" t="s">
        <v>157</v>
      </c>
      <c r="AT240" s="218" t="s">
        <v>152</v>
      </c>
      <c r="AU240" s="218" t="s">
        <v>86</v>
      </c>
      <c r="AY240" s="19" t="s">
        <v>150</v>
      </c>
      <c r="BE240" s="219">
        <f>IF(N240="základní",J240,0)</f>
        <v>0</v>
      </c>
      <c r="BF240" s="219">
        <f>IF(N240="snížená",J240,0)</f>
        <v>0</v>
      </c>
      <c r="BG240" s="219">
        <f>IF(N240="zákl. přenesená",J240,0)</f>
        <v>0</v>
      </c>
      <c r="BH240" s="219">
        <f>IF(N240="sníž. přenesená",J240,0)</f>
        <v>0</v>
      </c>
      <c r="BI240" s="219">
        <f>IF(N240="nulová",J240,0)</f>
        <v>0</v>
      </c>
      <c r="BJ240" s="19" t="s">
        <v>84</v>
      </c>
      <c r="BK240" s="219">
        <f>ROUND(I240*H240,2)</f>
        <v>0</v>
      </c>
      <c r="BL240" s="19" t="s">
        <v>157</v>
      </c>
      <c r="BM240" s="218" t="s">
        <v>407</v>
      </c>
    </row>
    <row r="241" s="2" customFormat="1">
      <c r="A241" s="41"/>
      <c r="B241" s="42"/>
      <c r="C241" s="43"/>
      <c r="D241" s="220" t="s">
        <v>159</v>
      </c>
      <c r="E241" s="43"/>
      <c r="F241" s="221" t="s">
        <v>408</v>
      </c>
      <c r="G241" s="43"/>
      <c r="H241" s="43"/>
      <c r="I241" s="222"/>
      <c r="J241" s="43"/>
      <c r="K241" s="43"/>
      <c r="L241" s="47"/>
      <c r="M241" s="223"/>
      <c r="N241" s="224"/>
      <c r="O241" s="87"/>
      <c r="P241" s="87"/>
      <c r="Q241" s="87"/>
      <c r="R241" s="87"/>
      <c r="S241" s="87"/>
      <c r="T241" s="88"/>
      <c r="U241" s="41"/>
      <c r="V241" s="41"/>
      <c r="W241" s="41"/>
      <c r="X241" s="41"/>
      <c r="Y241" s="41"/>
      <c r="Z241" s="41"/>
      <c r="AA241" s="41"/>
      <c r="AB241" s="41"/>
      <c r="AC241" s="41"/>
      <c r="AD241" s="41"/>
      <c r="AE241" s="41"/>
      <c r="AT241" s="19" t="s">
        <v>159</v>
      </c>
      <c r="AU241" s="19" t="s">
        <v>86</v>
      </c>
    </row>
    <row r="242" s="14" customFormat="1">
      <c r="A242" s="14"/>
      <c r="B242" s="236"/>
      <c r="C242" s="237"/>
      <c r="D242" s="227" t="s">
        <v>161</v>
      </c>
      <c r="E242" s="238" t="s">
        <v>32</v>
      </c>
      <c r="F242" s="239" t="s">
        <v>409</v>
      </c>
      <c r="G242" s="237"/>
      <c r="H242" s="240">
        <v>2.4630000000000001</v>
      </c>
      <c r="I242" s="241"/>
      <c r="J242" s="237"/>
      <c r="K242" s="237"/>
      <c r="L242" s="242"/>
      <c r="M242" s="243"/>
      <c r="N242" s="244"/>
      <c r="O242" s="244"/>
      <c r="P242" s="244"/>
      <c r="Q242" s="244"/>
      <c r="R242" s="244"/>
      <c r="S242" s="244"/>
      <c r="T242" s="245"/>
      <c r="U242" s="14"/>
      <c r="V242" s="14"/>
      <c r="W242" s="14"/>
      <c r="X242" s="14"/>
      <c r="Y242" s="14"/>
      <c r="Z242" s="14"/>
      <c r="AA242" s="14"/>
      <c r="AB242" s="14"/>
      <c r="AC242" s="14"/>
      <c r="AD242" s="14"/>
      <c r="AE242" s="14"/>
      <c r="AT242" s="246" t="s">
        <v>161</v>
      </c>
      <c r="AU242" s="246" t="s">
        <v>86</v>
      </c>
      <c r="AV242" s="14" t="s">
        <v>86</v>
      </c>
      <c r="AW242" s="14" t="s">
        <v>38</v>
      </c>
      <c r="AX242" s="14" t="s">
        <v>76</v>
      </c>
      <c r="AY242" s="246" t="s">
        <v>150</v>
      </c>
    </row>
    <row r="243" s="14" customFormat="1">
      <c r="A243" s="14"/>
      <c r="B243" s="236"/>
      <c r="C243" s="237"/>
      <c r="D243" s="227" t="s">
        <v>161</v>
      </c>
      <c r="E243" s="238" t="s">
        <v>32</v>
      </c>
      <c r="F243" s="239" t="s">
        <v>410</v>
      </c>
      <c r="G243" s="237"/>
      <c r="H243" s="240">
        <v>3.1520000000000001</v>
      </c>
      <c r="I243" s="241"/>
      <c r="J243" s="237"/>
      <c r="K243" s="237"/>
      <c r="L243" s="242"/>
      <c r="M243" s="243"/>
      <c r="N243" s="244"/>
      <c r="O243" s="244"/>
      <c r="P243" s="244"/>
      <c r="Q243" s="244"/>
      <c r="R243" s="244"/>
      <c r="S243" s="244"/>
      <c r="T243" s="245"/>
      <c r="U243" s="14"/>
      <c r="V243" s="14"/>
      <c r="W243" s="14"/>
      <c r="X243" s="14"/>
      <c r="Y243" s="14"/>
      <c r="Z243" s="14"/>
      <c r="AA243" s="14"/>
      <c r="AB243" s="14"/>
      <c r="AC243" s="14"/>
      <c r="AD243" s="14"/>
      <c r="AE243" s="14"/>
      <c r="AT243" s="246" t="s">
        <v>161</v>
      </c>
      <c r="AU243" s="246" t="s">
        <v>86</v>
      </c>
      <c r="AV243" s="14" t="s">
        <v>86</v>
      </c>
      <c r="AW243" s="14" t="s">
        <v>38</v>
      </c>
      <c r="AX243" s="14" t="s">
        <v>76</v>
      </c>
      <c r="AY243" s="246" t="s">
        <v>150</v>
      </c>
    </row>
    <row r="244" s="14" customFormat="1">
      <c r="A244" s="14"/>
      <c r="B244" s="236"/>
      <c r="C244" s="237"/>
      <c r="D244" s="227" t="s">
        <v>161</v>
      </c>
      <c r="E244" s="238" t="s">
        <v>32</v>
      </c>
      <c r="F244" s="239" t="s">
        <v>411</v>
      </c>
      <c r="G244" s="237"/>
      <c r="H244" s="240">
        <v>2.3639999999999999</v>
      </c>
      <c r="I244" s="241"/>
      <c r="J244" s="237"/>
      <c r="K244" s="237"/>
      <c r="L244" s="242"/>
      <c r="M244" s="243"/>
      <c r="N244" s="244"/>
      <c r="O244" s="244"/>
      <c r="P244" s="244"/>
      <c r="Q244" s="244"/>
      <c r="R244" s="244"/>
      <c r="S244" s="244"/>
      <c r="T244" s="245"/>
      <c r="U244" s="14"/>
      <c r="V244" s="14"/>
      <c r="W244" s="14"/>
      <c r="X244" s="14"/>
      <c r="Y244" s="14"/>
      <c r="Z244" s="14"/>
      <c r="AA244" s="14"/>
      <c r="AB244" s="14"/>
      <c r="AC244" s="14"/>
      <c r="AD244" s="14"/>
      <c r="AE244" s="14"/>
      <c r="AT244" s="246" t="s">
        <v>161</v>
      </c>
      <c r="AU244" s="246" t="s">
        <v>86</v>
      </c>
      <c r="AV244" s="14" t="s">
        <v>86</v>
      </c>
      <c r="AW244" s="14" t="s">
        <v>38</v>
      </c>
      <c r="AX244" s="14" t="s">
        <v>76</v>
      </c>
      <c r="AY244" s="246" t="s">
        <v>150</v>
      </c>
    </row>
    <row r="245" s="15" customFormat="1">
      <c r="A245" s="15"/>
      <c r="B245" s="258"/>
      <c r="C245" s="259"/>
      <c r="D245" s="227" t="s">
        <v>161</v>
      </c>
      <c r="E245" s="260" t="s">
        <v>32</v>
      </c>
      <c r="F245" s="261" t="s">
        <v>229</v>
      </c>
      <c r="G245" s="259"/>
      <c r="H245" s="262">
        <v>7.9790000000000001</v>
      </c>
      <c r="I245" s="263"/>
      <c r="J245" s="259"/>
      <c r="K245" s="259"/>
      <c r="L245" s="264"/>
      <c r="M245" s="265"/>
      <c r="N245" s="266"/>
      <c r="O245" s="266"/>
      <c r="P245" s="266"/>
      <c r="Q245" s="266"/>
      <c r="R245" s="266"/>
      <c r="S245" s="266"/>
      <c r="T245" s="267"/>
      <c r="U245" s="15"/>
      <c r="V245" s="15"/>
      <c r="W245" s="15"/>
      <c r="X245" s="15"/>
      <c r="Y245" s="15"/>
      <c r="Z245" s="15"/>
      <c r="AA245" s="15"/>
      <c r="AB245" s="15"/>
      <c r="AC245" s="15"/>
      <c r="AD245" s="15"/>
      <c r="AE245" s="15"/>
      <c r="AT245" s="268" t="s">
        <v>161</v>
      </c>
      <c r="AU245" s="268" t="s">
        <v>86</v>
      </c>
      <c r="AV245" s="15" t="s">
        <v>157</v>
      </c>
      <c r="AW245" s="15" t="s">
        <v>38</v>
      </c>
      <c r="AX245" s="15" t="s">
        <v>84</v>
      </c>
      <c r="AY245" s="268" t="s">
        <v>150</v>
      </c>
    </row>
    <row r="246" s="2" customFormat="1" ht="24.15" customHeight="1">
      <c r="A246" s="41"/>
      <c r="B246" s="42"/>
      <c r="C246" s="207" t="s">
        <v>412</v>
      </c>
      <c r="D246" s="207" t="s">
        <v>152</v>
      </c>
      <c r="E246" s="208" t="s">
        <v>413</v>
      </c>
      <c r="F246" s="209" t="s">
        <v>414</v>
      </c>
      <c r="G246" s="210" t="s">
        <v>214</v>
      </c>
      <c r="H246" s="211">
        <v>1.3999999999999999</v>
      </c>
      <c r="I246" s="212"/>
      <c r="J246" s="213">
        <f>ROUND(I246*H246,2)</f>
        <v>0</v>
      </c>
      <c r="K246" s="209" t="s">
        <v>156</v>
      </c>
      <c r="L246" s="47"/>
      <c r="M246" s="214" t="s">
        <v>32</v>
      </c>
      <c r="N246" s="215" t="s">
        <v>47</v>
      </c>
      <c r="O246" s="87"/>
      <c r="P246" s="216">
        <f>O246*H246</f>
        <v>0</v>
      </c>
      <c r="Q246" s="216">
        <v>0</v>
      </c>
      <c r="R246" s="216">
        <f>Q246*H246</f>
        <v>0</v>
      </c>
      <c r="S246" s="216">
        <v>0.17999999999999999</v>
      </c>
      <c r="T246" s="217">
        <f>S246*H246</f>
        <v>0.252</v>
      </c>
      <c r="U246" s="41"/>
      <c r="V246" s="41"/>
      <c r="W246" s="41"/>
      <c r="X246" s="41"/>
      <c r="Y246" s="41"/>
      <c r="Z246" s="41"/>
      <c r="AA246" s="41"/>
      <c r="AB246" s="41"/>
      <c r="AC246" s="41"/>
      <c r="AD246" s="41"/>
      <c r="AE246" s="41"/>
      <c r="AR246" s="218" t="s">
        <v>157</v>
      </c>
      <c r="AT246" s="218" t="s">
        <v>152</v>
      </c>
      <c r="AU246" s="218" t="s">
        <v>86</v>
      </c>
      <c r="AY246" s="19" t="s">
        <v>150</v>
      </c>
      <c r="BE246" s="219">
        <f>IF(N246="základní",J246,0)</f>
        <v>0</v>
      </c>
      <c r="BF246" s="219">
        <f>IF(N246="snížená",J246,0)</f>
        <v>0</v>
      </c>
      <c r="BG246" s="219">
        <f>IF(N246="zákl. přenesená",J246,0)</f>
        <v>0</v>
      </c>
      <c r="BH246" s="219">
        <f>IF(N246="sníž. přenesená",J246,0)</f>
        <v>0</v>
      </c>
      <c r="BI246" s="219">
        <f>IF(N246="nulová",J246,0)</f>
        <v>0</v>
      </c>
      <c r="BJ246" s="19" t="s">
        <v>84</v>
      </c>
      <c r="BK246" s="219">
        <f>ROUND(I246*H246,2)</f>
        <v>0</v>
      </c>
      <c r="BL246" s="19" t="s">
        <v>157</v>
      </c>
      <c r="BM246" s="218" t="s">
        <v>415</v>
      </c>
    </row>
    <row r="247" s="2" customFormat="1">
      <c r="A247" s="41"/>
      <c r="B247" s="42"/>
      <c r="C247" s="43"/>
      <c r="D247" s="220" t="s">
        <v>159</v>
      </c>
      <c r="E247" s="43"/>
      <c r="F247" s="221" t="s">
        <v>416</v>
      </c>
      <c r="G247" s="43"/>
      <c r="H247" s="43"/>
      <c r="I247" s="222"/>
      <c r="J247" s="43"/>
      <c r="K247" s="43"/>
      <c r="L247" s="47"/>
      <c r="M247" s="223"/>
      <c r="N247" s="224"/>
      <c r="O247" s="87"/>
      <c r="P247" s="87"/>
      <c r="Q247" s="87"/>
      <c r="R247" s="87"/>
      <c r="S247" s="87"/>
      <c r="T247" s="88"/>
      <c r="U247" s="41"/>
      <c r="V247" s="41"/>
      <c r="W247" s="41"/>
      <c r="X247" s="41"/>
      <c r="Y247" s="41"/>
      <c r="Z247" s="41"/>
      <c r="AA247" s="41"/>
      <c r="AB247" s="41"/>
      <c r="AC247" s="41"/>
      <c r="AD247" s="41"/>
      <c r="AE247" s="41"/>
      <c r="AT247" s="19" t="s">
        <v>159</v>
      </c>
      <c r="AU247" s="19" t="s">
        <v>86</v>
      </c>
    </row>
    <row r="248" s="13" customFormat="1">
      <c r="A248" s="13"/>
      <c r="B248" s="225"/>
      <c r="C248" s="226"/>
      <c r="D248" s="227" t="s">
        <v>161</v>
      </c>
      <c r="E248" s="228" t="s">
        <v>32</v>
      </c>
      <c r="F248" s="229" t="s">
        <v>417</v>
      </c>
      <c r="G248" s="226"/>
      <c r="H248" s="228" t="s">
        <v>32</v>
      </c>
      <c r="I248" s="230"/>
      <c r="J248" s="226"/>
      <c r="K248" s="226"/>
      <c r="L248" s="231"/>
      <c r="M248" s="232"/>
      <c r="N248" s="233"/>
      <c r="O248" s="233"/>
      <c r="P248" s="233"/>
      <c r="Q248" s="233"/>
      <c r="R248" s="233"/>
      <c r="S248" s="233"/>
      <c r="T248" s="234"/>
      <c r="U248" s="13"/>
      <c r="V248" s="13"/>
      <c r="W248" s="13"/>
      <c r="X248" s="13"/>
      <c r="Y248" s="13"/>
      <c r="Z248" s="13"/>
      <c r="AA248" s="13"/>
      <c r="AB248" s="13"/>
      <c r="AC248" s="13"/>
      <c r="AD248" s="13"/>
      <c r="AE248" s="13"/>
      <c r="AT248" s="235" t="s">
        <v>161</v>
      </c>
      <c r="AU248" s="235" t="s">
        <v>86</v>
      </c>
      <c r="AV248" s="13" t="s">
        <v>84</v>
      </c>
      <c r="AW248" s="13" t="s">
        <v>38</v>
      </c>
      <c r="AX248" s="13" t="s">
        <v>76</v>
      </c>
      <c r="AY248" s="235" t="s">
        <v>150</v>
      </c>
    </row>
    <row r="249" s="14" customFormat="1">
      <c r="A249" s="14"/>
      <c r="B249" s="236"/>
      <c r="C249" s="237"/>
      <c r="D249" s="227" t="s">
        <v>161</v>
      </c>
      <c r="E249" s="238" t="s">
        <v>32</v>
      </c>
      <c r="F249" s="239" t="s">
        <v>418</v>
      </c>
      <c r="G249" s="237"/>
      <c r="H249" s="240">
        <v>1.3999999999999999</v>
      </c>
      <c r="I249" s="241"/>
      <c r="J249" s="237"/>
      <c r="K249" s="237"/>
      <c r="L249" s="242"/>
      <c r="M249" s="243"/>
      <c r="N249" s="244"/>
      <c r="O249" s="244"/>
      <c r="P249" s="244"/>
      <c r="Q249" s="244"/>
      <c r="R249" s="244"/>
      <c r="S249" s="244"/>
      <c r="T249" s="245"/>
      <c r="U249" s="14"/>
      <c r="V249" s="14"/>
      <c r="W249" s="14"/>
      <c r="X249" s="14"/>
      <c r="Y249" s="14"/>
      <c r="Z249" s="14"/>
      <c r="AA249" s="14"/>
      <c r="AB249" s="14"/>
      <c r="AC249" s="14"/>
      <c r="AD249" s="14"/>
      <c r="AE249" s="14"/>
      <c r="AT249" s="246" t="s">
        <v>161</v>
      </c>
      <c r="AU249" s="246" t="s">
        <v>86</v>
      </c>
      <c r="AV249" s="14" t="s">
        <v>86</v>
      </c>
      <c r="AW249" s="14" t="s">
        <v>38</v>
      </c>
      <c r="AX249" s="14" t="s">
        <v>84</v>
      </c>
      <c r="AY249" s="246" t="s">
        <v>150</v>
      </c>
    </row>
    <row r="250" s="2" customFormat="1" ht="24.15" customHeight="1">
      <c r="A250" s="41"/>
      <c r="B250" s="42"/>
      <c r="C250" s="207" t="s">
        <v>419</v>
      </c>
      <c r="D250" s="207" t="s">
        <v>152</v>
      </c>
      <c r="E250" s="208" t="s">
        <v>420</v>
      </c>
      <c r="F250" s="209" t="s">
        <v>421</v>
      </c>
      <c r="G250" s="210" t="s">
        <v>300</v>
      </c>
      <c r="H250" s="211">
        <v>7.2000000000000002</v>
      </c>
      <c r="I250" s="212"/>
      <c r="J250" s="213">
        <f>ROUND(I250*H250,2)</f>
        <v>0</v>
      </c>
      <c r="K250" s="209" t="s">
        <v>156</v>
      </c>
      <c r="L250" s="47"/>
      <c r="M250" s="214" t="s">
        <v>32</v>
      </c>
      <c r="N250" s="215" t="s">
        <v>47</v>
      </c>
      <c r="O250" s="87"/>
      <c r="P250" s="216">
        <f>O250*H250</f>
        <v>0</v>
      </c>
      <c r="Q250" s="216">
        <v>0.00020000000000000001</v>
      </c>
      <c r="R250" s="216">
        <f>Q250*H250</f>
        <v>0.0014400000000000001</v>
      </c>
      <c r="S250" s="216">
        <v>0</v>
      </c>
      <c r="T250" s="217">
        <f>S250*H250</f>
        <v>0</v>
      </c>
      <c r="U250" s="41"/>
      <c r="V250" s="41"/>
      <c r="W250" s="41"/>
      <c r="X250" s="41"/>
      <c r="Y250" s="41"/>
      <c r="Z250" s="41"/>
      <c r="AA250" s="41"/>
      <c r="AB250" s="41"/>
      <c r="AC250" s="41"/>
      <c r="AD250" s="41"/>
      <c r="AE250" s="41"/>
      <c r="AR250" s="218" t="s">
        <v>157</v>
      </c>
      <c r="AT250" s="218" t="s">
        <v>152</v>
      </c>
      <c r="AU250" s="218" t="s">
        <v>86</v>
      </c>
      <c r="AY250" s="19" t="s">
        <v>150</v>
      </c>
      <c r="BE250" s="219">
        <f>IF(N250="základní",J250,0)</f>
        <v>0</v>
      </c>
      <c r="BF250" s="219">
        <f>IF(N250="snížená",J250,0)</f>
        <v>0</v>
      </c>
      <c r="BG250" s="219">
        <f>IF(N250="zákl. přenesená",J250,0)</f>
        <v>0</v>
      </c>
      <c r="BH250" s="219">
        <f>IF(N250="sníž. přenesená",J250,0)</f>
        <v>0</v>
      </c>
      <c r="BI250" s="219">
        <f>IF(N250="nulová",J250,0)</f>
        <v>0</v>
      </c>
      <c r="BJ250" s="19" t="s">
        <v>84</v>
      </c>
      <c r="BK250" s="219">
        <f>ROUND(I250*H250,2)</f>
        <v>0</v>
      </c>
      <c r="BL250" s="19" t="s">
        <v>157</v>
      </c>
      <c r="BM250" s="218" t="s">
        <v>422</v>
      </c>
    </row>
    <row r="251" s="2" customFormat="1">
      <c r="A251" s="41"/>
      <c r="B251" s="42"/>
      <c r="C251" s="43"/>
      <c r="D251" s="220" t="s">
        <v>159</v>
      </c>
      <c r="E251" s="43"/>
      <c r="F251" s="221" t="s">
        <v>423</v>
      </c>
      <c r="G251" s="43"/>
      <c r="H251" s="43"/>
      <c r="I251" s="222"/>
      <c r="J251" s="43"/>
      <c r="K251" s="43"/>
      <c r="L251" s="47"/>
      <c r="M251" s="223"/>
      <c r="N251" s="224"/>
      <c r="O251" s="87"/>
      <c r="P251" s="87"/>
      <c r="Q251" s="87"/>
      <c r="R251" s="87"/>
      <c r="S251" s="87"/>
      <c r="T251" s="88"/>
      <c r="U251" s="41"/>
      <c r="V251" s="41"/>
      <c r="W251" s="41"/>
      <c r="X251" s="41"/>
      <c r="Y251" s="41"/>
      <c r="Z251" s="41"/>
      <c r="AA251" s="41"/>
      <c r="AB251" s="41"/>
      <c r="AC251" s="41"/>
      <c r="AD251" s="41"/>
      <c r="AE251" s="41"/>
      <c r="AT251" s="19" t="s">
        <v>159</v>
      </c>
      <c r="AU251" s="19" t="s">
        <v>86</v>
      </c>
    </row>
    <row r="252" s="14" customFormat="1">
      <c r="A252" s="14"/>
      <c r="B252" s="236"/>
      <c r="C252" s="237"/>
      <c r="D252" s="227" t="s">
        <v>161</v>
      </c>
      <c r="E252" s="238" t="s">
        <v>32</v>
      </c>
      <c r="F252" s="239" t="s">
        <v>424</v>
      </c>
      <c r="G252" s="237"/>
      <c r="H252" s="240">
        <v>7.2000000000000002</v>
      </c>
      <c r="I252" s="241"/>
      <c r="J252" s="237"/>
      <c r="K252" s="237"/>
      <c r="L252" s="242"/>
      <c r="M252" s="243"/>
      <c r="N252" s="244"/>
      <c r="O252" s="244"/>
      <c r="P252" s="244"/>
      <c r="Q252" s="244"/>
      <c r="R252" s="244"/>
      <c r="S252" s="244"/>
      <c r="T252" s="245"/>
      <c r="U252" s="14"/>
      <c r="V252" s="14"/>
      <c r="W252" s="14"/>
      <c r="X252" s="14"/>
      <c r="Y252" s="14"/>
      <c r="Z252" s="14"/>
      <c r="AA252" s="14"/>
      <c r="AB252" s="14"/>
      <c r="AC252" s="14"/>
      <c r="AD252" s="14"/>
      <c r="AE252" s="14"/>
      <c r="AT252" s="246" t="s">
        <v>161</v>
      </c>
      <c r="AU252" s="246" t="s">
        <v>86</v>
      </c>
      <c r="AV252" s="14" t="s">
        <v>86</v>
      </c>
      <c r="AW252" s="14" t="s">
        <v>38</v>
      </c>
      <c r="AX252" s="14" t="s">
        <v>84</v>
      </c>
      <c r="AY252" s="246" t="s">
        <v>150</v>
      </c>
    </row>
    <row r="253" s="12" customFormat="1" ht="22.8" customHeight="1">
      <c r="A253" s="12"/>
      <c r="B253" s="191"/>
      <c r="C253" s="192"/>
      <c r="D253" s="193" t="s">
        <v>75</v>
      </c>
      <c r="E253" s="205" t="s">
        <v>425</v>
      </c>
      <c r="F253" s="205" t="s">
        <v>426</v>
      </c>
      <c r="G253" s="192"/>
      <c r="H253" s="192"/>
      <c r="I253" s="195"/>
      <c r="J253" s="206">
        <f>BK253</f>
        <v>0</v>
      </c>
      <c r="K253" s="192"/>
      <c r="L253" s="197"/>
      <c r="M253" s="198"/>
      <c r="N253" s="199"/>
      <c r="O253" s="199"/>
      <c r="P253" s="200">
        <f>SUM(P254:P269)</f>
        <v>0</v>
      </c>
      <c r="Q253" s="199"/>
      <c r="R253" s="200">
        <f>SUM(R254:R269)</f>
        <v>0</v>
      </c>
      <c r="S253" s="199"/>
      <c r="T253" s="201">
        <f>SUM(T254:T269)</f>
        <v>0</v>
      </c>
      <c r="U253" s="12"/>
      <c r="V253" s="12"/>
      <c r="W253" s="12"/>
      <c r="X253" s="12"/>
      <c r="Y253" s="12"/>
      <c r="Z253" s="12"/>
      <c r="AA253" s="12"/>
      <c r="AB253" s="12"/>
      <c r="AC253" s="12"/>
      <c r="AD253" s="12"/>
      <c r="AE253" s="12"/>
      <c r="AR253" s="202" t="s">
        <v>84</v>
      </c>
      <c r="AT253" s="203" t="s">
        <v>75</v>
      </c>
      <c r="AU253" s="203" t="s">
        <v>84</v>
      </c>
      <c r="AY253" s="202" t="s">
        <v>150</v>
      </c>
      <c r="BK253" s="204">
        <f>SUM(BK254:BK269)</f>
        <v>0</v>
      </c>
    </row>
    <row r="254" s="2" customFormat="1" ht="24.15" customHeight="1">
      <c r="A254" s="41"/>
      <c r="B254" s="42"/>
      <c r="C254" s="207" t="s">
        <v>427</v>
      </c>
      <c r="D254" s="207" t="s">
        <v>152</v>
      </c>
      <c r="E254" s="208" t="s">
        <v>428</v>
      </c>
      <c r="F254" s="209" t="s">
        <v>429</v>
      </c>
      <c r="G254" s="210" t="s">
        <v>180</v>
      </c>
      <c r="H254" s="211">
        <v>16.395</v>
      </c>
      <c r="I254" s="212"/>
      <c r="J254" s="213">
        <f>ROUND(I254*H254,2)</f>
        <v>0</v>
      </c>
      <c r="K254" s="209" t="s">
        <v>156</v>
      </c>
      <c r="L254" s="47"/>
      <c r="M254" s="214" t="s">
        <v>32</v>
      </c>
      <c r="N254" s="215" t="s">
        <v>47</v>
      </c>
      <c r="O254" s="87"/>
      <c r="P254" s="216">
        <f>O254*H254</f>
        <v>0</v>
      </c>
      <c r="Q254" s="216">
        <v>0</v>
      </c>
      <c r="R254" s="216">
        <f>Q254*H254</f>
        <v>0</v>
      </c>
      <c r="S254" s="216">
        <v>0</v>
      </c>
      <c r="T254" s="217">
        <f>S254*H254</f>
        <v>0</v>
      </c>
      <c r="U254" s="41"/>
      <c r="V254" s="41"/>
      <c r="W254" s="41"/>
      <c r="X254" s="41"/>
      <c r="Y254" s="41"/>
      <c r="Z254" s="41"/>
      <c r="AA254" s="41"/>
      <c r="AB254" s="41"/>
      <c r="AC254" s="41"/>
      <c r="AD254" s="41"/>
      <c r="AE254" s="41"/>
      <c r="AR254" s="218" t="s">
        <v>157</v>
      </c>
      <c r="AT254" s="218" t="s">
        <v>152</v>
      </c>
      <c r="AU254" s="218" t="s">
        <v>86</v>
      </c>
      <c r="AY254" s="19" t="s">
        <v>150</v>
      </c>
      <c r="BE254" s="219">
        <f>IF(N254="základní",J254,0)</f>
        <v>0</v>
      </c>
      <c r="BF254" s="219">
        <f>IF(N254="snížená",J254,0)</f>
        <v>0</v>
      </c>
      <c r="BG254" s="219">
        <f>IF(N254="zákl. přenesená",J254,0)</f>
        <v>0</v>
      </c>
      <c r="BH254" s="219">
        <f>IF(N254="sníž. přenesená",J254,0)</f>
        <v>0</v>
      </c>
      <c r="BI254" s="219">
        <f>IF(N254="nulová",J254,0)</f>
        <v>0</v>
      </c>
      <c r="BJ254" s="19" t="s">
        <v>84</v>
      </c>
      <c r="BK254" s="219">
        <f>ROUND(I254*H254,2)</f>
        <v>0</v>
      </c>
      <c r="BL254" s="19" t="s">
        <v>157</v>
      </c>
      <c r="BM254" s="218" t="s">
        <v>430</v>
      </c>
    </row>
    <row r="255" s="2" customFormat="1">
      <c r="A255" s="41"/>
      <c r="B255" s="42"/>
      <c r="C255" s="43"/>
      <c r="D255" s="220" t="s">
        <v>159</v>
      </c>
      <c r="E255" s="43"/>
      <c r="F255" s="221" t="s">
        <v>431</v>
      </c>
      <c r="G255" s="43"/>
      <c r="H255" s="43"/>
      <c r="I255" s="222"/>
      <c r="J255" s="43"/>
      <c r="K255" s="43"/>
      <c r="L255" s="47"/>
      <c r="M255" s="223"/>
      <c r="N255" s="224"/>
      <c r="O255" s="87"/>
      <c r="P255" s="87"/>
      <c r="Q255" s="87"/>
      <c r="R255" s="87"/>
      <c r="S255" s="87"/>
      <c r="T255" s="88"/>
      <c r="U255" s="41"/>
      <c r="V255" s="41"/>
      <c r="W255" s="41"/>
      <c r="X255" s="41"/>
      <c r="Y255" s="41"/>
      <c r="Z255" s="41"/>
      <c r="AA255" s="41"/>
      <c r="AB255" s="41"/>
      <c r="AC255" s="41"/>
      <c r="AD255" s="41"/>
      <c r="AE255" s="41"/>
      <c r="AT255" s="19" t="s">
        <v>159</v>
      </c>
      <c r="AU255" s="19" t="s">
        <v>86</v>
      </c>
    </row>
    <row r="256" s="2" customFormat="1" ht="21.75" customHeight="1">
      <c r="A256" s="41"/>
      <c r="B256" s="42"/>
      <c r="C256" s="207" t="s">
        <v>432</v>
      </c>
      <c r="D256" s="207" t="s">
        <v>152</v>
      </c>
      <c r="E256" s="208" t="s">
        <v>433</v>
      </c>
      <c r="F256" s="209" t="s">
        <v>434</v>
      </c>
      <c r="G256" s="210" t="s">
        <v>180</v>
      </c>
      <c r="H256" s="211">
        <v>16.395</v>
      </c>
      <c r="I256" s="212"/>
      <c r="J256" s="213">
        <f>ROUND(I256*H256,2)</f>
        <v>0</v>
      </c>
      <c r="K256" s="209" t="s">
        <v>156</v>
      </c>
      <c r="L256" s="47"/>
      <c r="M256" s="214" t="s">
        <v>32</v>
      </c>
      <c r="N256" s="215" t="s">
        <v>47</v>
      </c>
      <c r="O256" s="87"/>
      <c r="P256" s="216">
        <f>O256*H256</f>
        <v>0</v>
      </c>
      <c r="Q256" s="216">
        <v>0</v>
      </c>
      <c r="R256" s="216">
        <f>Q256*H256</f>
        <v>0</v>
      </c>
      <c r="S256" s="216">
        <v>0</v>
      </c>
      <c r="T256" s="217">
        <f>S256*H256</f>
        <v>0</v>
      </c>
      <c r="U256" s="41"/>
      <c r="V256" s="41"/>
      <c r="W256" s="41"/>
      <c r="X256" s="41"/>
      <c r="Y256" s="41"/>
      <c r="Z256" s="41"/>
      <c r="AA256" s="41"/>
      <c r="AB256" s="41"/>
      <c r="AC256" s="41"/>
      <c r="AD256" s="41"/>
      <c r="AE256" s="41"/>
      <c r="AR256" s="218" t="s">
        <v>157</v>
      </c>
      <c r="AT256" s="218" t="s">
        <v>152</v>
      </c>
      <c r="AU256" s="218" t="s">
        <v>86</v>
      </c>
      <c r="AY256" s="19" t="s">
        <v>150</v>
      </c>
      <c r="BE256" s="219">
        <f>IF(N256="základní",J256,0)</f>
        <v>0</v>
      </c>
      <c r="BF256" s="219">
        <f>IF(N256="snížená",J256,0)</f>
        <v>0</v>
      </c>
      <c r="BG256" s="219">
        <f>IF(N256="zákl. přenesená",J256,0)</f>
        <v>0</v>
      </c>
      <c r="BH256" s="219">
        <f>IF(N256="sníž. přenesená",J256,0)</f>
        <v>0</v>
      </c>
      <c r="BI256" s="219">
        <f>IF(N256="nulová",J256,0)</f>
        <v>0</v>
      </c>
      <c r="BJ256" s="19" t="s">
        <v>84</v>
      </c>
      <c r="BK256" s="219">
        <f>ROUND(I256*H256,2)</f>
        <v>0</v>
      </c>
      <c r="BL256" s="19" t="s">
        <v>157</v>
      </c>
      <c r="BM256" s="218" t="s">
        <v>435</v>
      </c>
    </row>
    <row r="257" s="2" customFormat="1">
      <c r="A257" s="41"/>
      <c r="B257" s="42"/>
      <c r="C257" s="43"/>
      <c r="D257" s="220" t="s">
        <v>159</v>
      </c>
      <c r="E257" s="43"/>
      <c r="F257" s="221" t="s">
        <v>436</v>
      </c>
      <c r="G257" s="43"/>
      <c r="H257" s="43"/>
      <c r="I257" s="222"/>
      <c r="J257" s="43"/>
      <c r="K257" s="43"/>
      <c r="L257" s="47"/>
      <c r="M257" s="223"/>
      <c r="N257" s="224"/>
      <c r="O257" s="87"/>
      <c r="P257" s="87"/>
      <c r="Q257" s="87"/>
      <c r="R257" s="87"/>
      <c r="S257" s="87"/>
      <c r="T257" s="88"/>
      <c r="U257" s="41"/>
      <c r="V257" s="41"/>
      <c r="W257" s="41"/>
      <c r="X257" s="41"/>
      <c r="Y257" s="41"/>
      <c r="Z257" s="41"/>
      <c r="AA257" s="41"/>
      <c r="AB257" s="41"/>
      <c r="AC257" s="41"/>
      <c r="AD257" s="41"/>
      <c r="AE257" s="41"/>
      <c r="AT257" s="19" t="s">
        <v>159</v>
      </c>
      <c r="AU257" s="19" t="s">
        <v>86</v>
      </c>
    </row>
    <row r="258" s="2" customFormat="1" ht="24.15" customHeight="1">
      <c r="A258" s="41"/>
      <c r="B258" s="42"/>
      <c r="C258" s="207" t="s">
        <v>437</v>
      </c>
      <c r="D258" s="207" t="s">
        <v>152</v>
      </c>
      <c r="E258" s="208" t="s">
        <v>438</v>
      </c>
      <c r="F258" s="209" t="s">
        <v>439</v>
      </c>
      <c r="G258" s="210" t="s">
        <v>180</v>
      </c>
      <c r="H258" s="211">
        <v>163.94999999999999</v>
      </c>
      <c r="I258" s="212"/>
      <c r="J258" s="213">
        <f>ROUND(I258*H258,2)</f>
        <v>0</v>
      </c>
      <c r="K258" s="209" t="s">
        <v>156</v>
      </c>
      <c r="L258" s="47"/>
      <c r="M258" s="214" t="s">
        <v>32</v>
      </c>
      <c r="N258" s="215" t="s">
        <v>47</v>
      </c>
      <c r="O258" s="87"/>
      <c r="P258" s="216">
        <f>O258*H258</f>
        <v>0</v>
      </c>
      <c r="Q258" s="216">
        <v>0</v>
      </c>
      <c r="R258" s="216">
        <f>Q258*H258</f>
        <v>0</v>
      </c>
      <c r="S258" s="216">
        <v>0</v>
      </c>
      <c r="T258" s="217">
        <f>S258*H258</f>
        <v>0</v>
      </c>
      <c r="U258" s="41"/>
      <c r="V258" s="41"/>
      <c r="W258" s="41"/>
      <c r="X258" s="41"/>
      <c r="Y258" s="41"/>
      <c r="Z258" s="41"/>
      <c r="AA258" s="41"/>
      <c r="AB258" s="41"/>
      <c r="AC258" s="41"/>
      <c r="AD258" s="41"/>
      <c r="AE258" s="41"/>
      <c r="AR258" s="218" t="s">
        <v>157</v>
      </c>
      <c r="AT258" s="218" t="s">
        <v>152</v>
      </c>
      <c r="AU258" s="218" t="s">
        <v>86</v>
      </c>
      <c r="AY258" s="19" t="s">
        <v>150</v>
      </c>
      <c r="BE258" s="219">
        <f>IF(N258="základní",J258,0)</f>
        <v>0</v>
      </c>
      <c r="BF258" s="219">
        <f>IF(N258="snížená",J258,0)</f>
        <v>0</v>
      </c>
      <c r="BG258" s="219">
        <f>IF(N258="zákl. přenesená",J258,0)</f>
        <v>0</v>
      </c>
      <c r="BH258" s="219">
        <f>IF(N258="sníž. přenesená",J258,0)</f>
        <v>0</v>
      </c>
      <c r="BI258" s="219">
        <f>IF(N258="nulová",J258,0)</f>
        <v>0</v>
      </c>
      <c r="BJ258" s="19" t="s">
        <v>84</v>
      </c>
      <c r="BK258" s="219">
        <f>ROUND(I258*H258,2)</f>
        <v>0</v>
      </c>
      <c r="BL258" s="19" t="s">
        <v>157</v>
      </c>
      <c r="BM258" s="218" t="s">
        <v>440</v>
      </c>
    </row>
    <row r="259" s="2" customFormat="1">
      <c r="A259" s="41"/>
      <c r="B259" s="42"/>
      <c r="C259" s="43"/>
      <c r="D259" s="220" t="s">
        <v>159</v>
      </c>
      <c r="E259" s="43"/>
      <c r="F259" s="221" t="s">
        <v>441</v>
      </c>
      <c r="G259" s="43"/>
      <c r="H259" s="43"/>
      <c r="I259" s="222"/>
      <c r="J259" s="43"/>
      <c r="K259" s="43"/>
      <c r="L259" s="47"/>
      <c r="M259" s="223"/>
      <c r="N259" s="224"/>
      <c r="O259" s="87"/>
      <c r="P259" s="87"/>
      <c r="Q259" s="87"/>
      <c r="R259" s="87"/>
      <c r="S259" s="87"/>
      <c r="T259" s="88"/>
      <c r="U259" s="41"/>
      <c r="V259" s="41"/>
      <c r="W259" s="41"/>
      <c r="X259" s="41"/>
      <c r="Y259" s="41"/>
      <c r="Z259" s="41"/>
      <c r="AA259" s="41"/>
      <c r="AB259" s="41"/>
      <c r="AC259" s="41"/>
      <c r="AD259" s="41"/>
      <c r="AE259" s="41"/>
      <c r="AT259" s="19" t="s">
        <v>159</v>
      </c>
      <c r="AU259" s="19" t="s">
        <v>86</v>
      </c>
    </row>
    <row r="260" s="14" customFormat="1">
      <c r="A260" s="14"/>
      <c r="B260" s="236"/>
      <c r="C260" s="237"/>
      <c r="D260" s="227" t="s">
        <v>161</v>
      </c>
      <c r="E260" s="237"/>
      <c r="F260" s="239" t="s">
        <v>442</v>
      </c>
      <c r="G260" s="237"/>
      <c r="H260" s="240">
        <v>163.94999999999999</v>
      </c>
      <c r="I260" s="241"/>
      <c r="J260" s="237"/>
      <c r="K260" s="237"/>
      <c r="L260" s="242"/>
      <c r="M260" s="243"/>
      <c r="N260" s="244"/>
      <c r="O260" s="244"/>
      <c r="P260" s="244"/>
      <c r="Q260" s="244"/>
      <c r="R260" s="244"/>
      <c r="S260" s="244"/>
      <c r="T260" s="245"/>
      <c r="U260" s="14"/>
      <c r="V260" s="14"/>
      <c r="W260" s="14"/>
      <c r="X260" s="14"/>
      <c r="Y260" s="14"/>
      <c r="Z260" s="14"/>
      <c r="AA260" s="14"/>
      <c r="AB260" s="14"/>
      <c r="AC260" s="14"/>
      <c r="AD260" s="14"/>
      <c r="AE260" s="14"/>
      <c r="AT260" s="246" t="s">
        <v>161</v>
      </c>
      <c r="AU260" s="246" t="s">
        <v>86</v>
      </c>
      <c r="AV260" s="14" t="s">
        <v>86</v>
      </c>
      <c r="AW260" s="14" t="s">
        <v>4</v>
      </c>
      <c r="AX260" s="14" t="s">
        <v>84</v>
      </c>
      <c r="AY260" s="246" t="s">
        <v>150</v>
      </c>
    </row>
    <row r="261" s="2" customFormat="1" ht="24.15" customHeight="1">
      <c r="A261" s="41"/>
      <c r="B261" s="42"/>
      <c r="C261" s="207" t="s">
        <v>443</v>
      </c>
      <c r="D261" s="207" t="s">
        <v>152</v>
      </c>
      <c r="E261" s="208" t="s">
        <v>444</v>
      </c>
      <c r="F261" s="209" t="s">
        <v>445</v>
      </c>
      <c r="G261" s="210" t="s">
        <v>180</v>
      </c>
      <c r="H261" s="211">
        <v>1.3979999999999999</v>
      </c>
      <c r="I261" s="212"/>
      <c r="J261" s="213">
        <f>ROUND(I261*H261,2)</f>
        <v>0</v>
      </c>
      <c r="K261" s="209" t="s">
        <v>156</v>
      </c>
      <c r="L261" s="47"/>
      <c r="M261" s="214" t="s">
        <v>32</v>
      </c>
      <c r="N261" s="215" t="s">
        <v>47</v>
      </c>
      <c r="O261" s="87"/>
      <c r="P261" s="216">
        <f>O261*H261</f>
        <v>0</v>
      </c>
      <c r="Q261" s="216">
        <v>0</v>
      </c>
      <c r="R261" s="216">
        <f>Q261*H261</f>
        <v>0</v>
      </c>
      <c r="S261" s="216">
        <v>0</v>
      </c>
      <c r="T261" s="217">
        <f>S261*H261</f>
        <v>0</v>
      </c>
      <c r="U261" s="41"/>
      <c r="V261" s="41"/>
      <c r="W261" s="41"/>
      <c r="X261" s="41"/>
      <c r="Y261" s="41"/>
      <c r="Z261" s="41"/>
      <c r="AA261" s="41"/>
      <c r="AB261" s="41"/>
      <c r="AC261" s="41"/>
      <c r="AD261" s="41"/>
      <c r="AE261" s="41"/>
      <c r="AR261" s="218" t="s">
        <v>157</v>
      </c>
      <c r="AT261" s="218" t="s">
        <v>152</v>
      </c>
      <c r="AU261" s="218" t="s">
        <v>86</v>
      </c>
      <c r="AY261" s="19" t="s">
        <v>150</v>
      </c>
      <c r="BE261" s="219">
        <f>IF(N261="základní",J261,0)</f>
        <v>0</v>
      </c>
      <c r="BF261" s="219">
        <f>IF(N261="snížená",J261,0)</f>
        <v>0</v>
      </c>
      <c r="BG261" s="219">
        <f>IF(N261="zákl. přenesená",J261,0)</f>
        <v>0</v>
      </c>
      <c r="BH261" s="219">
        <f>IF(N261="sníž. přenesená",J261,0)</f>
        <v>0</v>
      </c>
      <c r="BI261" s="219">
        <f>IF(N261="nulová",J261,0)</f>
        <v>0</v>
      </c>
      <c r="BJ261" s="19" t="s">
        <v>84</v>
      </c>
      <c r="BK261" s="219">
        <f>ROUND(I261*H261,2)</f>
        <v>0</v>
      </c>
      <c r="BL261" s="19" t="s">
        <v>157</v>
      </c>
      <c r="BM261" s="218" t="s">
        <v>446</v>
      </c>
    </row>
    <row r="262" s="2" customFormat="1">
      <c r="A262" s="41"/>
      <c r="B262" s="42"/>
      <c r="C262" s="43"/>
      <c r="D262" s="220" t="s">
        <v>159</v>
      </c>
      <c r="E262" s="43"/>
      <c r="F262" s="221" t="s">
        <v>447</v>
      </c>
      <c r="G262" s="43"/>
      <c r="H262" s="43"/>
      <c r="I262" s="222"/>
      <c r="J262" s="43"/>
      <c r="K262" s="43"/>
      <c r="L262" s="47"/>
      <c r="M262" s="223"/>
      <c r="N262" s="224"/>
      <c r="O262" s="87"/>
      <c r="P262" s="87"/>
      <c r="Q262" s="87"/>
      <c r="R262" s="87"/>
      <c r="S262" s="87"/>
      <c r="T262" s="88"/>
      <c r="U262" s="41"/>
      <c r="V262" s="41"/>
      <c r="W262" s="41"/>
      <c r="X262" s="41"/>
      <c r="Y262" s="41"/>
      <c r="Z262" s="41"/>
      <c r="AA262" s="41"/>
      <c r="AB262" s="41"/>
      <c r="AC262" s="41"/>
      <c r="AD262" s="41"/>
      <c r="AE262" s="41"/>
      <c r="AT262" s="19" t="s">
        <v>159</v>
      </c>
      <c r="AU262" s="19" t="s">
        <v>86</v>
      </c>
    </row>
    <row r="263" s="2" customFormat="1" ht="24.15" customHeight="1">
      <c r="A263" s="41"/>
      <c r="B263" s="42"/>
      <c r="C263" s="207" t="s">
        <v>448</v>
      </c>
      <c r="D263" s="207" t="s">
        <v>152</v>
      </c>
      <c r="E263" s="208" t="s">
        <v>449</v>
      </c>
      <c r="F263" s="209" t="s">
        <v>450</v>
      </c>
      <c r="G263" s="210" t="s">
        <v>180</v>
      </c>
      <c r="H263" s="211">
        <v>9.0199999999999996</v>
      </c>
      <c r="I263" s="212"/>
      <c r="J263" s="213">
        <f>ROUND(I263*H263,2)</f>
        <v>0</v>
      </c>
      <c r="K263" s="209" t="s">
        <v>156</v>
      </c>
      <c r="L263" s="47"/>
      <c r="M263" s="214" t="s">
        <v>32</v>
      </c>
      <c r="N263" s="215" t="s">
        <v>47</v>
      </c>
      <c r="O263" s="87"/>
      <c r="P263" s="216">
        <f>O263*H263</f>
        <v>0</v>
      </c>
      <c r="Q263" s="216">
        <v>0</v>
      </c>
      <c r="R263" s="216">
        <f>Q263*H263</f>
        <v>0</v>
      </c>
      <c r="S263" s="216">
        <v>0</v>
      </c>
      <c r="T263" s="217">
        <f>S263*H263</f>
        <v>0</v>
      </c>
      <c r="U263" s="41"/>
      <c r="V263" s="41"/>
      <c r="W263" s="41"/>
      <c r="X263" s="41"/>
      <c r="Y263" s="41"/>
      <c r="Z263" s="41"/>
      <c r="AA263" s="41"/>
      <c r="AB263" s="41"/>
      <c r="AC263" s="41"/>
      <c r="AD263" s="41"/>
      <c r="AE263" s="41"/>
      <c r="AR263" s="218" t="s">
        <v>157</v>
      </c>
      <c r="AT263" s="218" t="s">
        <v>152</v>
      </c>
      <c r="AU263" s="218" t="s">
        <v>86</v>
      </c>
      <c r="AY263" s="19" t="s">
        <v>150</v>
      </c>
      <c r="BE263" s="219">
        <f>IF(N263="základní",J263,0)</f>
        <v>0</v>
      </c>
      <c r="BF263" s="219">
        <f>IF(N263="snížená",J263,0)</f>
        <v>0</v>
      </c>
      <c r="BG263" s="219">
        <f>IF(N263="zákl. přenesená",J263,0)</f>
        <v>0</v>
      </c>
      <c r="BH263" s="219">
        <f>IF(N263="sníž. přenesená",J263,0)</f>
        <v>0</v>
      </c>
      <c r="BI263" s="219">
        <f>IF(N263="nulová",J263,0)</f>
        <v>0</v>
      </c>
      <c r="BJ263" s="19" t="s">
        <v>84</v>
      </c>
      <c r="BK263" s="219">
        <f>ROUND(I263*H263,2)</f>
        <v>0</v>
      </c>
      <c r="BL263" s="19" t="s">
        <v>157</v>
      </c>
      <c r="BM263" s="218" t="s">
        <v>451</v>
      </c>
    </row>
    <row r="264" s="2" customFormat="1">
      <c r="A264" s="41"/>
      <c r="B264" s="42"/>
      <c r="C264" s="43"/>
      <c r="D264" s="220" t="s">
        <v>159</v>
      </c>
      <c r="E264" s="43"/>
      <c r="F264" s="221" t="s">
        <v>452</v>
      </c>
      <c r="G264" s="43"/>
      <c r="H264" s="43"/>
      <c r="I264" s="222"/>
      <c r="J264" s="43"/>
      <c r="K264" s="43"/>
      <c r="L264" s="47"/>
      <c r="M264" s="223"/>
      <c r="N264" s="224"/>
      <c r="O264" s="87"/>
      <c r="P264" s="87"/>
      <c r="Q264" s="87"/>
      <c r="R264" s="87"/>
      <c r="S264" s="87"/>
      <c r="T264" s="88"/>
      <c r="U264" s="41"/>
      <c r="V264" s="41"/>
      <c r="W264" s="41"/>
      <c r="X264" s="41"/>
      <c r="Y264" s="41"/>
      <c r="Z264" s="41"/>
      <c r="AA264" s="41"/>
      <c r="AB264" s="41"/>
      <c r="AC264" s="41"/>
      <c r="AD264" s="41"/>
      <c r="AE264" s="41"/>
      <c r="AT264" s="19" t="s">
        <v>159</v>
      </c>
      <c r="AU264" s="19" t="s">
        <v>86</v>
      </c>
    </row>
    <row r="265" s="2" customFormat="1" ht="24.15" customHeight="1">
      <c r="A265" s="41"/>
      <c r="B265" s="42"/>
      <c r="C265" s="207" t="s">
        <v>453</v>
      </c>
      <c r="D265" s="207" t="s">
        <v>152</v>
      </c>
      <c r="E265" s="208" t="s">
        <v>454</v>
      </c>
      <c r="F265" s="209" t="s">
        <v>455</v>
      </c>
      <c r="G265" s="210" t="s">
        <v>180</v>
      </c>
      <c r="H265" s="211">
        <v>5.1749999999999998</v>
      </c>
      <c r="I265" s="212"/>
      <c r="J265" s="213">
        <f>ROUND(I265*H265,2)</f>
        <v>0</v>
      </c>
      <c r="K265" s="209" t="s">
        <v>156</v>
      </c>
      <c r="L265" s="47"/>
      <c r="M265" s="214" t="s">
        <v>32</v>
      </c>
      <c r="N265" s="215" t="s">
        <v>47</v>
      </c>
      <c r="O265" s="87"/>
      <c r="P265" s="216">
        <f>O265*H265</f>
        <v>0</v>
      </c>
      <c r="Q265" s="216">
        <v>0</v>
      </c>
      <c r="R265" s="216">
        <f>Q265*H265</f>
        <v>0</v>
      </c>
      <c r="S265" s="216">
        <v>0</v>
      </c>
      <c r="T265" s="217">
        <f>S265*H265</f>
        <v>0</v>
      </c>
      <c r="U265" s="41"/>
      <c r="V265" s="41"/>
      <c r="W265" s="41"/>
      <c r="X265" s="41"/>
      <c r="Y265" s="41"/>
      <c r="Z265" s="41"/>
      <c r="AA265" s="41"/>
      <c r="AB265" s="41"/>
      <c r="AC265" s="41"/>
      <c r="AD265" s="41"/>
      <c r="AE265" s="41"/>
      <c r="AR265" s="218" t="s">
        <v>157</v>
      </c>
      <c r="AT265" s="218" t="s">
        <v>152</v>
      </c>
      <c r="AU265" s="218" t="s">
        <v>86</v>
      </c>
      <c r="AY265" s="19" t="s">
        <v>150</v>
      </c>
      <c r="BE265" s="219">
        <f>IF(N265="základní",J265,0)</f>
        <v>0</v>
      </c>
      <c r="BF265" s="219">
        <f>IF(N265="snížená",J265,0)</f>
        <v>0</v>
      </c>
      <c r="BG265" s="219">
        <f>IF(N265="zákl. přenesená",J265,0)</f>
        <v>0</v>
      </c>
      <c r="BH265" s="219">
        <f>IF(N265="sníž. přenesená",J265,0)</f>
        <v>0</v>
      </c>
      <c r="BI265" s="219">
        <f>IF(N265="nulová",J265,0)</f>
        <v>0</v>
      </c>
      <c r="BJ265" s="19" t="s">
        <v>84</v>
      </c>
      <c r="BK265" s="219">
        <f>ROUND(I265*H265,2)</f>
        <v>0</v>
      </c>
      <c r="BL265" s="19" t="s">
        <v>157</v>
      </c>
      <c r="BM265" s="218" t="s">
        <v>456</v>
      </c>
    </row>
    <row r="266" s="2" customFormat="1">
      <c r="A266" s="41"/>
      <c r="B266" s="42"/>
      <c r="C266" s="43"/>
      <c r="D266" s="220" t="s">
        <v>159</v>
      </c>
      <c r="E266" s="43"/>
      <c r="F266" s="221" t="s">
        <v>457</v>
      </c>
      <c r="G266" s="43"/>
      <c r="H266" s="43"/>
      <c r="I266" s="222"/>
      <c r="J266" s="43"/>
      <c r="K266" s="43"/>
      <c r="L266" s="47"/>
      <c r="M266" s="223"/>
      <c r="N266" s="224"/>
      <c r="O266" s="87"/>
      <c r="P266" s="87"/>
      <c r="Q266" s="87"/>
      <c r="R266" s="87"/>
      <c r="S266" s="87"/>
      <c r="T266" s="88"/>
      <c r="U266" s="41"/>
      <c r="V266" s="41"/>
      <c r="W266" s="41"/>
      <c r="X266" s="41"/>
      <c r="Y266" s="41"/>
      <c r="Z266" s="41"/>
      <c r="AA266" s="41"/>
      <c r="AB266" s="41"/>
      <c r="AC266" s="41"/>
      <c r="AD266" s="41"/>
      <c r="AE266" s="41"/>
      <c r="AT266" s="19" t="s">
        <v>159</v>
      </c>
      <c r="AU266" s="19" t="s">
        <v>86</v>
      </c>
    </row>
    <row r="267" s="14" customFormat="1">
      <c r="A267" s="14"/>
      <c r="B267" s="236"/>
      <c r="C267" s="237"/>
      <c r="D267" s="227" t="s">
        <v>161</v>
      </c>
      <c r="E267" s="238" t="s">
        <v>32</v>
      </c>
      <c r="F267" s="239" t="s">
        <v>458</v>
      </c>
      <c r="G267" s="237"/>
      <c r="H267" s="240">
        <v>4.2889999999999997</v>
      </c>
      <c r="I267" s="241"/>
      <c r="J267" s="237"/>
      <c r="K267" s="237"/>
      <c r="L267" s="242"/>
      <c r="M267" s="243"/>
      <c r="N267" s="244"/>
      <c r="O267" s="244"/>
      <c r="P267" s="244"/>
      <c r="Q267" s="244"/>
      <c r="R267" s="244"/>
      <c r="S267" s="244"/>
      <c r="T267" s="245"/>
      <c r="U267" s="14"/>
      <c r="V267" s="14"/>
      <c r="W267" s="14"/>
      <c r="X267" s="14"/>
      <c r="Y267" s="14"/>
      <c r="Z267" s="14"/>
      <c r="AA267" s="14"/>
      <c r="AB267" s="14"/>
      <c r="AC267" s="14"/>
      <c r="AD267" s="14"/>
      <c r="AE267" s="14"/>
      <c r="AT267" s="246" t="s">
        <v>161</v>
      </c>
      <c r="AU267" s="246" t="s">
        <v>86</v>
      </c>
      <c r="AV267" s="14" t="s">
        <v>86</v>
      </c>
      <c r="AW267" s="14" t="s">
        <v>38</v>
      </c>
      <c r="AX267" s="14" t="s">
        <v>76</v>
      </c>
      <c r="AY267" s="246" t="s">
        <v>150</v>
      </c>
    </row>
    <row r="268" s="14" customFormat="1">
      <c r="A268" s="14"/>
      <c r="B268" s="236"/>
      <c r="C268" s="237"/>
      <c r="D268" s="227" t="s">
        <v>161</v>
      </c>
      <c r="E268" s="238" t="s">
        <v>32</v>
      </c>
      <c r="F268" s="239" t="s">
        <v>459</v>
      </c>
      <c r="G268" s="237"/>
      <c r="H268" s="240">
        <v>0.88600000000000001</v>
      </c>
      <c r="I268" s="241"/>
      <c r="J268" s="237"/>
      <c r="K268" s="237"/>
      <c r="L268" s="242"/>
      <c r="M268" s="243"/>
      <c r="N268" s="244"/>
      <c r="O268" s="244"/>
      <c r="P268" s="244"/>
      <c r="Q268" s="244"/>
      <c r="R268" s="244"/>
      <c r="S268" s="244"/>
      <c r="T268" s="245"/>
      <c r="U268" s="14"/>
      <c r="V268" s="14"/>
      <c r="W268" s="14"/>
      <c r="X268" s="14"/>
      <c r="Y268" s="14"/>
      <c r="Z268" s="14"/>
      <c r="AA268" s="14"/>
      <c r="AB268" s="14"/>
      <c r="AC268" s="14"/>
      <c r="AD268" s="14"/>
      <c r="AE268" s="14"/>
      <c r="AT268" s="246" t="s">
        <v>161</v>
      </c>
      <c r="AU268" s="246" t="s">
        <v>86</v>
      </c>
      <c r="AV268" s="14" t="s">
        <v>86</v>
      </c>
      <c r="AW268" s="14" t="s">
        <v>38</v>
      </c>
      <c r="AX268" s="14" t="s">
        <v>76</v>
      </c>
      <c r="AY268" s="246" t="s">
        <v>150</v>
      </c>
    </row>
    <row r="269" s="15" customFormat="1">
      <c r="A269" s="15"/>
      <c r="B269" s="258"/>
      <c r="C269" s="259"/>
      <c r="D269" s="227" t="s">
        <v>161</v>
      </c>
      <c r="E269" s="260" t="s">
        <v>32</v>
      </c>
      <c r="F269" s="261" t="s">
        <v>229</v>
      </c>
      <c r="G269" s="259"/>
      <c r="H269" s="262">
        <v>5.1749999999999998</v>
      </c>
      <c r="I269" s="263"/>
      <c r="J269" s="259"/>
      <c r="K269" s="259"/>
      <c r="L269" s="264"/>
      <c r="M269" s="265"/>
      <c r="N269" s="266"/>
      <c r="O269" s="266"/>
      <c r="P269" s="266"/>
      <c r="Q269" s="266"/>
      <c r="R269" s="266"/>
      <c r="S269" s="266"/>
      <c r="T269" s="267"/>
      <c r="U269" s="15"/>
      <c r="V269" s="15"/>
      <c r="W269" s="15"/>
      <c r="X269" s="15"/>
      <c r="Y269" s="15"/>
      <c r="Z269" s="15"/>
      <c r="AA269" s="15"/>
      <c r="AB269" s="15"/>
      <c r="AC269" s="15"/>
      <c r="AD269" s="15"/>
      <c r="AE269" s="15"/>
      <c r="AT269" s="268" t="s">
        <v>161</v>
      </c>
      <c r="AU269" s="268" t="s">
        <v>86</v>
      </c>
      <c r="AV269" s="15" t="s">
        <v>157</v>
      </c>
      <c r="AW269" s="15" t="s">
        <v>38</v>
      </c>
      <c r="AX269" s="15" t="s">
        <v>84</v>
      </c>
      <c r="AY269" s="268" t="s">
        <v>150</v>
      </c>
    </row>
    <row r="270" s="12" customFormat="1" ht="22.8" customHeight="1">
      <c r="A270" s="12"/>
      <c r="B270" s="191"/>
      <c r="C270" s="192"/>
      <c r="D270" s="193" t="s">
        <v>75</v>
      </c>
      <c r="E270" s="205" t="s">
        <v>460</v>
      </c>
      <c r="F270" s="205" t="s">
        <v>461</v>
      </c>
      <c r="G270" s="192"/>
      <c r="H270" s="192"/>
      <c r="I270" s="195"/>
      <c r="J270" s="206">
        <f>BK270</f>
        <v>0</v>
      </c>
      <c r="K270" s="192"/>
      <c r="L270" s="197"/>
      <c r="M270" s="198"/>
      <c r="N270" s="199"/>
      <c r="O270" s="199"/>
      <c r="P270" s="200">
        <f>SUM(P271:P272)</f>
        <v>0</v>
      </c>
      <c r="Q270" s="199"/>
      <c r="R270" s="200">
        <f>SUM(R271:R272)</f>
        <v>0</v>
      </c>
      <c r="S270" s="199"/>
      <c r="T270" s="201">
        <f>SUM(T271:T272)</f>
        <v>0</v>
      </c>
      <c r="U270" s="12"/>
      <c r="V270" s="12"/>
      <c r="W270" s="12"/>
      <c r="X270" s="12"/>
      <c r="Y270" s="12"/>
      <c r="Z270" s="12"/>
      <c r="AA270" s="12"/>
      <c r="AB270" s="12"/>
      <c r="AC270" s="12"/>
      <c r="AD270" s="12"/>
      <c r="AE270" s="12"/>
      <c r="AR270" s="202" t="s">
        <v>84</v>
      </c>
      <c r="AT270" s="203" t="s">
        <v>75</v>
      </c>
      <c r="AU270" s="203" t="s">
        <v>84</v>
      </c>
      <c r="AY270" s="202" t="s">
        <v>150</v>
      </c>
      <c r="BK270" s="204">
        <f>SUM(BK271:BK272)</f>
        <v>0</v>
      </c>
    </row>
    <row r="271" s="2" customFormat="1" ht="33" customHeight="1">
      <c r="A271" s="41"/>
      <c r="B271" s="42"/>
      <c r="C271" s="207" t="s">
        <v>462</v>
      </c>
      <c r="D271" s="207" t="s">
        <v>152</v>
      </c>
      <c r="E271" s="208" t="s">
        <v>463</v>
      </c>
      <c r="F271" s="209" t="s">
        <v>464</v>
      </c>
      <c r="G271" s="210" t="s">
        <v>180</v>
      </c>
      <c r="H271" s="211">
        <v>36.375</v>
      </c>
      <c r="I271" s="212"/>
      <c r="J271" s="213">
        <f>ROUND(I271*H271,2)</f>
        <v>0</v>
      </c>
      <c r="K271" s="209" t="s">
        <v>156</v>
      </c>
      <c r="L271" s="47"/>
      <c r="M271" s="214" t="s">
        <v>32</v>
      </c>
      <c r="N271" s="215" t="s">
        <v>47</v>
      </c>
      <c r="O271" s="87"/>
      <c r="P271" s="216">
        <f>O271*H271</f>
        <v>0</v>
      </c>
      <c r="Q271" s="216">
        <v>0</v>
      </c>
      <c r="R271" s="216">
        <f>Q271*H271</f>
        <v>0</v>
      </c>
      <c r="S271" s="216">
        <v>0</v>
      </c>
      <c r="T271" s="217">
        <f>S271*H271</f>
        <v>0</v>
      </c>
      <c r="U271" s="41"/>
      <c r="V271" s="41"/>
      <c r="W271" s="41"/>
      <c r="X271" s="41"/>
      <c r="Y271" s="41"/>
      <c r="Z271" s="41"/>
      <c r="AA271" s="41"/>
      <c r="AB271" s="41"/>
      <c r="AC271" s="41"/>
      <c r="AD271" s="41"/>
      <c r="AE271" s="41"/>
      <c r="AR271" s="218" t="s">
        <v>157</v>
      </c>
      <c r="AT271" s="218" t="s">
        <v>152</v>
      </c>
      <c r="AU271" s="218" t="s">
        <v>86</v>
      </c>
      <c r="AY271" s="19" t="s">
        <v>150</v>
      </c>
      <c r="BE271" s="219">
        <f>IF(N271="základní",J271,0)</f>
        <v>0</v>
      </c>
      <c r="BF271" s="219">
        <f>IF(N271="snížená",J271,0)</f>
        <v>0</v>
      </c>
      <c r="BG271" s="219">
        <f>IF(N271="zákl. přenesená",J271,0)</f>
        <v>0</v>
      </c>
      <c r="BH271" s="219">
        <f>IF(N271="sníž. přenesená",J271,0)</f>
        <v>0</v>
      </c>
      <c r="BI271" s="219">
        <f>IF(N271="nulová",J271,0)</f>
        <v>0</v>
      </c>
      <c r="BJ271" s="19" t="s">
        <v>84</v>
      </c>
      <c r="BK271" s="219">
        <f>ROUND(I271*H271,2)</f>
        <v>0</v>
      </c>
      <c r="BL271" s="19" t="s">
        <v>157</v>
      </c>
      <c r="BM271" s="218" t="s">
        <v>465</v>
      </c>
    </row>
    <row r="272" s="2" customFormat="1">
      <c r="A272" s="41"/>
      <c r="B272" s="42"/>
      <c r="C272" s="43"/>
      <c r="D272" s="220" t="s">
        <v>159</v>
      </c>
      <c r="E272" s="43"/>
      <c r="F272" s="221" t="s">
        <v>466</v>
      </c>
      <c r="G272" s="43"/>
      <c r="H272" s="43"/>
      <c r="I272" s="222"/>
      <c r="J272" s="43"/>
      <c r="K272" s="43"/>
      <c r="L272" s="47"/>
      <c r="M272" s="223"/>
      <c r="N272" s="224"/>
      <c r="O272" s="87"/>
      <c r="P272" s="87"/>
      <c r="Q272" s="87"/>
      <c r="R272" s="87"/>
      <c r="S272" s="87"/>
      <c r="T272" s="88"/>
      <c r="U272" s="41"/>
      <c r="V272" s="41"/>
      <c r="W272" s="41"/>
      <c r="X272" s="41"/>
      <c r="Y272" s="41"/>
      <c r="Z272" s="41"/>
      <c r="AA272" s="41"/>
      <c r="AB272" s="41"/>
      <c r="AC272" s="41"/>
      <c r="AD272" s="41"/>
      <c r="AE272" s="41"/>
      <c r="AT272" s="19" t="s">
        <v>159</v>
      </c>
      <c r="AU272" s="19" t="s">
        <v>86</v>
      </c>
    </row>
    <row r="273" s="12" customFormat="1" ht="25.92" customHeight="1">
      <c r="A273" s="12"/>
      <c r="B273" s="191"/>
      <c r="C273" s="192"/>
      <c r="D273" s="193" t="s">
        <v>75</v>
      </c>
      <c r="E273" s="194" t="s">
        <v>467</v>
      </c>
      <c r="F273" s="194" t="s">
        <v>468</v>
      </c>
      <c r="G273" s="192"/>
      <c r="H273" s="192"/>
      <c r="I273" s="195"/>
      <c r="J273" s="196">
        <f>BK273</f>
        <v>0</v>
      </c>
      <c r="K273" s="192"/>
      <c r="L273" s="197"/>
      <c r="M273" s="198"/>
      <c r="N273" s="199"/>
      <c r="O273" s="199"/>
      <c r="P273" s="200">
        <f>P274+P317+P325+P328+P333+P338+P373+P442+P468+P498+P534+P562</f>
        <v>0</v>
      </c>
      <c r="Q273" s="199"/>
      <c r="R273" s="200">
        <f>R274+R317+R325+R328+R333+R338+R373+R442+R468+R498+R534+R562</f>
        <v>3.9143481499999999</v>
      </c>
      <c r="S273" s="199"/>
      <c r="T273" s="201">
        <f>T274+T317+T325+T328+T333+T338+T373+T442+T468+T498+T534+T562</f>
        <v>3.20476099</v>
      </c>
      <c r="U273" s="12"/>
      <c r="V273" s="12"/>
      <c r="W273" s="12"/>
      <c r="X273" s="12"/>
      <c r="Y273" s="12"/>
      <c r="Z273" s="12"/>
      <c r="AA273" s="12"/>
      <c r="AB273" s="12"/>
      <c r="AC273" s="12"/>
      <c r="AD273" s="12"/>
      <c r="AE273" s="12"/>
      <c r="AR273" s="202" t="s">
        <v>86</v>
      </c>
      <c r="AT273" s="203" t="s">
        <v>75</v>
      </c>
      <c r="AU273" s="203" t="s">
        <v>76</v>
      </c>
      <c r="AY273" s="202" t="s">
        <v>150</v>
      </c>
      <c r="BK273" s="204">
        <f>BK274+BK317+BK325+BK328+BK333+BK338+BK373+BK442+BK468+BK498+BK534+BK562</f>
        <v>0</v>
      </c>
    </row>
    <row r="274" s="12" customFormat="1" ht="22.8" customHeight="1">
      <c r="A274" s="12"/>
      <c r="B274" s="191"/>
      <c r="C274" s="192"/>
      <c r="D274" s="193" t="s">
        <v>75</v>
      </c>
      <c r="E274" s="205" t="s">
        <v>469</v>
      </c>
      <c r="F274" s="205" t="s">
        <v>470</v>
      </c>
      <c r="G274" s="192"/>
      <c r="H274" s="192"/>
      <c r="I274" s="195"/>
      <c r="J274" s="206">
        <f>BK274</f>
        <v>0</v>
      </c>
      <c r="K274" s="192"/>
      <c r="L274" s="197"/>
      <c r="M274" s="198"/>
      <c r="N274" s="199"/>
      <c r="O274" s="199"/>
      <c r="P274" s="200">
        <f>SUM(P275:P316)</f>
        <v>0</v>
      </c>
      <c r="Q274" s="199"/>
      <c r="R274" s="200">
        <f>SUM(R275:R316)</f>
        <v>0.1909447</v>
      </c>
      <c r="S274" s="199"/>
      <c r="T274" s="201">
        <f>SUM(T275:T316)</f>
        <v>0</v>
      </c>
      <c r="U274" s="12"/>
      <c r="V274" s="12"/>
      <c r="W274" s="12"/>
      <c r="X274" s="12"/>
      <c r="Y274" s="12"/>
      <c r="Z274" s="12"/>
      <c r="AA274" s="12"/>
      <c r="AB274" s="12"/>
      <c r="AC274" s="12"/>
      <c r="AD274" s="12"/>
      <c r="AE274" s="12"/>
      <c r="AR274" s="202" t="s">
        <v>86</v>
      </c>
      <c r="AT274" s="203" t="s">
        <v>75</v>
      </c>
      <c r="AU274" s="203" t="s">
        <v>84</v>
      </c>
      <c r="AY274" s="202" t="s">
        <v>150</v>
      </c>
      <c r="BK274" s="204">
        <f>SUM(BK275:BK316)</f>
        <v>0</v>
      </c>
    </row>
    <row r="275" s="2" customFormat="1" ht="24.15" customHeight="1">
      <c r="A275" s="41"/>
      <c r="B275" s="42"/>
      <c r="C275" s="207" t="s">
        <v>471</v>
      </c>
      <c r="D275" s="207" t="s">
        <v>152</v>
      </c>
      <c r="E275" s="208" t="s">
        <v>472</v>
      </c>
      <c r="F275" s="209" t="s">
        <v>473</v>
      </c>
      <c r="G275" s="210" t="s">
        <v>214</v>
      </c>
      <c r="H275" s="211">
        <v>20.649999999999999</v>
      </c>
      <c r="I275" s="212"/>
      <c r="J275" s="213">
        <f>ROUND(I275*H275,2)</f>
        <v>0</v>
      </c>
      <c r="K275" s="209" t="s">
        <v>156</v>
      </c>
      <c r="L275" s="47"/>
      <c r="M275" s="214" t="s">
        <v>32</v>
      </c>
      <c r="N275" s="215" t="s">
        <v>47</v>
      </c>
      <c r="O275" s="87"/>
      <c r="P275" s="216">
        <f>O275*H275</f>
        <v>0</v>
      </c>
      <c r="Q275" s="216">
        <v>0</v>
      </c>
      <c r="R275" s="216">
        <f>Q275*H275</f>
        <v>0</v>
      </c>
      <c r="S275" s="216">
        <v>0</v>
      </c>
      <c r="T275" s="217">
        <f>S275*H275</f>
        <v>0</v>
      </c>
      <c r="U275" s="41"/>
      <c r="V275" s="41"/>
      <c r="W275" s="41"/>
      <c r="X275" s="41"/>
      <c r="Y275" s="41"/>
      <c r="Z275" s="41"/>
      <c r="AA275" s="41"/>
      <c r="AB275" s="41"/>
      <c r="AC275" s="41"/>
      <c r="AD275" s="41"/>
      <c r="AE275" s="41"/>
      <c r="AR275" s="218" t="s">
        <v>250</v>
      </c>
      <c r="AT275" s="218" t="s">
        <v>152</v>
      </c>
      <c r="AU275" s="218" t="s">
        <v>86</v>
      </c>
      <c r="AY275" s="19" t="s">
        <v>150</v>
      </c>
      <c r="BE275" s="219">
        <f>IF(N275="základní",J275,0)</f>
        <v>0</v>
      </c>
      <c r="BF275" s="219">
        <f>IF(N275="snížená",J275,0)</f>
        <v>0</v>
      </c>
      <c r="BG275" s="219">
        <f>IF(N275="zákl. přenesená",J275,0)</f>
        <v>0</v>
      </c>
      <c r="BH275" s="219">
        <f>IF(N275="sníž. přenesená",J275,0)</f>
        <v>0</v>
      </c>
      <c r="BI275" s="219">
        <f>IF(N275="nulová",J275,0)</f>
        <v>0</v>
      </c>
      <c r="BJ275" s="19" t="s">
        <v>84</v>
      </c>
      <c r="BK275" s="219">
        <f>ROUND(I275*H275,2)</f>
        <v>0</v>
      </c>
      <c r="BL275" s="19" t="s">
        <v>250</v>
      </c>
      <c r="BM275" s="218" t="s">
        <v>474</v>
      </c>
    </row>
    <row r="276" s="2" customFormat="1">
      <c r="A276" s="41"/>
      <c r="B276" s="42"/>
      <c r="C276" s="43"/>
      <c r="D276" s="220" t="s">
        <v>159</v>
      </c>
      <c r="E276" s="43"/>
      <c r="F276" s="221" t="s">
        <v>475</v>
      </c>
      <c r="G276" s="43"/>
      <c r="H276" s="43"/>
      <c r="I276" s="222"/>
      <c r="J276" s="43"/>
      <c r="K276" s="43"/>
      <c r="L276" s="47"/>
      <c r="M276" s="223"/>
      <c r="N276" s="224"/>
      <c r="O276" s="87"/>
      <c r="P276" s="87"/>
      <c r="Q276" s="87"/>
      <c r="R276" s="87"/>
      <c r="S276" s="87"/>
      <c r="T276" s="88"/>
      <c r="U276" s="41"/>
      <c r="V276" s="41"/>
      <c r="W276" s="41"/>
      <c r="X276" s="41"/>
      <c r="Y276" s="41"/>
      <c r="Z276" s="41"/>
      <c r="AA276" s="41"/>
      <c r="AB276" s="41"/>
      <c r="AC276" s="41"/>
      <c r="AD276" s="41"/>
      <c r="AE276" s="41"/>
      <c r="AT276" s="19" t="s">
        <v>159</v>
      </c>
      <c r="AU276" s="19" t="s">
        <v>86</v>
      </c>
    </row>
    <row r="277" s="14" customFormat="1">
      <c r="A277" s="14"/>
      <c r="B277" s="236"/>
      <c r="C277" s="237"/>
      <c r="D277" s="227" t="s">
        <v>161</v>
      </c>
      <c r="E277" s="238" t="s">
        <v>32</v>
      </c>
      <c r="F277" s="239" t="s">
        <v>296</v>
      </c>
      <c r="G277" s="237"/>
      <c r="H277" s="240">
        <v>12.75</v>
      </c>
      <c r="I277" s="241"/>
      <c r="J277" s="237"/>
      <c r="K277" s="237"/>
      <c r="L277" s="242"/>
      <c r="M277" s="243"/>
      <c r="N277" s="244"/>
      <c r="O277" s="244"/>
      <c r="P277" s="244"/>
      <c r="Q277" s="244"/>
      <c r="R277" s="244"/>
      <c r="S277" s="244"/>
      <c r="T277" s="245"/>
      <c r="U277" s="14"/>
      <c r="V277" s="14"/>
      <c r="W277" s="14"/>
      <c r="X277" s="14"/>
      <c r="Y277" s="14"/>
      <c r="Z277" s="14"/>
      <c r="AA277" s="14"/>
      <c r="AB277" s="14"/>
      <c r="AC277" s="14"/>
      <c r="AD277" s="14"/>
      <c r="AE277" s="14"/>
      <c r="AT277" s="246" t="s">
        <v>161</v>
      </c>
      <c r="AU277" s="246" t="s">
        <v>86</v>
      </c>
      <c r="AV277" s="14" t="s">
        <v>86</v>
      </c>
      <c r="AW277" s="14" t="s">
        <v>38</v>
      </c>
      <c r="AX277" s="14" t="s">
        <v>76</v>
      </c>
      <c r="AY277" s="246" t="s">
        <v>150</v>
      </c>
    </row>
    <row r="278" s="14" customFormat="1">
      <c r="A278" s="14"/>
      <c r="B278" s="236"/>
      <c r="C278" s="237"/>
      <c r="D278" s="227" t="s">
        <v>161</v>
      </c>
      <c r="E278" s="238" t="s">
        <v>32</v>
      </c>
      <c r="F278" s="239" t="s">
        <v>476</v>
      </c>
      <c r="G278" s="237"/>
      <c r="H278" s="240">
        <v>2.7999999999999998</v>
      </c>
      <c r="I278" s="241"/>
      <c r="J278" s="237"/>
      <c r="K278" s="237"/>
      <c r="L278" s="242"/>
      <c r="M278" s="243"/>
      <c r="N278" s="244"/>
      <c r="O278" s="244"/>
      <c r="P278" s="244"/>
      <c r="Q278" s="244"/>
      <c r="R278" s="244"/>
      <c r="S278" s="244"/>
      <c r="T278" s="245"/>
      <c r="U278" s="14"/>
      <c r="V278" s="14"/>
      <c r="W278" s="14"/>
      <c r="X278" s="14"/>
      <c r="Y278" s="14"/>
      <c r="Z278" s="14"/>
      <c r="AA278" s="14"/>
      <c r="AB278" s="14"/>
      <c r="AC278" s="14"/>
      <c r="AD278" s="14"/>
      <c r="AE278" s="14"/>
      <c r="AT278" s="246" t="s">
        <v>161</v>
      </c>
      <c r="AU278" s="246" t="s">
        <v>86</v>
      </c>
      <c r="AV278" s="14" t="s">
        <v>86</v>
      </c>
      <c r="AW278" s="14" t="s">
        <v>38</v>
      </c>
      <c r="AX278" s="14" t="s">
        <v>76</v>
      </c>
      <c r="AY278" s="246" t="s">
        <v>150</v>
      </c>
    </row>
    <row r="279" s="14" customFormat="1">
      <c r="A279" s="14"/>
      <c r="B279" s="236"/>
      <c r="C279" s="237"/>
      <c r="D279" s="227" t="s">
        <v>161</v>
      </c>
      <c r="E279" s="238" t="s">
        <v>32</v>
      </c>
      <c r="F279" s="239" t="s">
        <v>477</v>
      </c>
      <c r="G279" s="237"/>
      <c r="H279" s="240">
        <v>5.0999999999999996</v>
      </c>
      <c r="I279" s="241"/>
      <c r="J279" s="237"/>
      <c r="K279" s="237"/>
      <c r="L279" s="242"/>
      <c r="M279" s="243"/>
      <c r="N279" s="244"/>
      <c r="O279" s="244"/>
      <c r="P279" s="244"/>
      <c r="Q279" s="244"/>
      <c r="R279" s="244"/>
      <c r="S279" s="244"/>
      <c r="T279" s="245"/>
      <c r="U279" s="14"/>
      <c r="V279" s="14"/>
      <c r="W279" s="14"/>
      <c r="X279" s="14"/>
      <c r="Y279" s="14"/>
      <c r="Z279" s="14"/>
      <c r="AA279" s="14"/>
      <c r="AB279" s="14"/>
      <c r="AC279" s="14"/>
      <c r="AD279" s="14"/>
      <c r="AE279" s="14"/>
      <c r="AT279" s="246" t="s">
        <v>161</v>
      </c>
      <c r="AU279" s="246" t="s">
        <v>86</v>
      </c>
      <c r="AV279" s="14" t="s">
        <v>86</v>
      </c>
      <c r="AW279" s="14" t="s">
        <v>38</v>
      </c>
      <c r="AX279" s="14" t="s">
        <v>76</v>
      </c>
      <c r="AY279" s="246" t="s">
        <v>150</v>
      </c>
    </row>
    <row r="280" s="15" customFormat="1">
      <c r="A280" s="15"/>
      <c r="B280" s="258"/>
      <c r="C280" s="259"/>
      <c r="D280" s="227" t="s">
        <v>161</v>
      </c>
      <c r="E280" s="260" t="s">
        <v>32</v>
      </c>
      <c r="F280" s="261" t="s">
        <v>229</v>
      </c>
      <c r="G280" s="259"/>
      <c r="H280" s="262">
        <v>20.649999999999999</v>
      </c>
      <c r="I280" s="263"/>
      <c r="J280" s="259"/>
      <c r="K280" s="259"/>
      <c r="L280" s="264"/>
      <c r="M280" s="265"/>
      <c r="N280" s="266"/>
      <c r="O280" s="266"/>
      <c r="P280" s="266"/>
      <c r="Q280" s="266"/>
      <c r="R280" s="266"/>
      <c r="S280" s="266"/>
      <c r="T280" s="267"/>
      <c r="U280" s="15"/>
      <c r="V280" s="15"/>
      <c r="W280" s="15"/>
      <c r="X280" s="15"/>
      <c r="Y280" s="15"/>
      <c r="Z280" s="15"/>
      <c r="AA280" s="15"/>
      <c r="AB280" s="15"/>
      <c r="AC280" s="15"/>
      <c r="AD280" s="15"/>
      <c r="AE280" s="15"/>
      <c r="AT280" s="268" t="s">
        <v>161</v>
      </c>
      <c r="AU280" s="268" t="s">
        <v>86</v>
      </c>
      <c r="AV280" s="15" t="s">
        <v>157</v>
      </c>
      <c r="AW280" s="15" t="s">
        <v>38</v>
      </c>
      <c r="AX280" s="15" t="s">
        <v>84</v>
      </c>
      <c r="AY280" s="268" t="s">
        <v>150</v>
      </c>
    </row>
    <row r="281" s="2" customFormat="1" ht="16.5" customHeight="1">
      <c r="A281" s="41"/>
      <c r="B281" s="42"/>
      <c r="C281" s="247" t="s">
        <v>478</v>
      </c>
      <c r="D281" s="247" t="s">
        <v>197</v>
      </c>
      <c r="E281" s="248" t="s">
        <v>479</v>
      </c>
      <c r="F281" s="249" t="s">
        <v>480</v>
      </c>
      <c r="G281" s="250" t="s">
        <v>180</v>
      </c>
      <c r="H281" s="251">
        <v>0.0060000000000000001</v>
      </c>
      <c r="I281" s="252"/>
      <c r="J281" s="253">
        <f>ROUND(I281*H281,2)</f>
        <v>0</v>
      </c>
      <c r="K281" s="249" t="s">
        <v>156</v>
      </c>
      <c r="L281" s="254"/>
      <c r="M281" s="255" t="s">
        <v>32</v>
      </c>
      <c r="N281" s="256" t="s">
        <v>47</v>
      </c>
      <c r="O281" s="87"/>
      <c r="P281" s="216">
        <f>O281*H281</f>
        <v>0</v>
      </c>
      <c r="Q281" s="216">
        <v>1</v>
      </c>
      <c r="R281" s="216">
        <f>Q281*H281</f>
        <v>0.0060000000000000001</v>
      </c>
      <c r="S281" s="216">
        <v>0</v>
      </c>
      <c r="T281" s="217">
        <f>S281*H281</f>
        <v>0</v>
      </c>
      <c r="U281" s="41"/>
      <c r="V281" s="41"/>
      <c r="W281" s="41"/>
      <c r="X281" s="41"/>
      <c r="Y281" s="41"/>
      <c r="Z281" s="41"/>
      <c r="AA281" s="41"/>
      <c r="AB281" s="41"/>
      <c r="AC281" s="41"/>
      <c r="AD281" s="41"/>
      <c r="AE281" s="41"/>
      <c r="AR281" s="218" t="s">
        <v>349</v>
      </c>
      <c r="AT281" s="218" t="s">
        <v>197</v>
      </c>
      <c r="AU281" s="218" t="s">
        <v>86</v>
      </c>
      <c r="AY281" s="19" t="s">
        <v>150</v>
      </c>
      <c r="BE281" s="219">
        <f>IF(N281="základní",J281,0)</f>
        <v>0</v>
      </c>
      <c r="BF281" s="219">
        <f>IF(N281="snížená",J281,0)</f>
        <v>0</v>
      </c>
      <c r="BG281" s="219">
        <f>IF(N281="zákl. přenesená",J281,0)</f>
        <v>0</v>
      </c>
      <c r="BH281" s="219">
        <f>IF(N281="sníž. přenesená",J281,0)</f>
        <v>0</v>
      </c>
      <c r="BI281" s="219">
        <f>IF(N281="nulová",J281,0)</f>
        <v>0</v>
      </c>
      <c r="BJ281" s="19" t="s">
        <v>84</v>
      </c>
      <c r="BK281" s="219">
        <f>ROUND(I281*H281,2)</f>
        <v>0</v>
      </c>
      <c r="BL281" s="19" t="s">
        <v>250</v>
      </c>
      <c r="BM281" s="218" t="s">
        <v>481</v>
      </c>
    </row>
    <row r="282" s="14" customFormat="1">
      <c r="A282" s="14"/>
      <c r="B282" s="236"/>
      <c r="C282" s="237"/>
      <c r="D282" s="227" t="s">
        <v>161</v>
      </c>
      <c r="E282" s="237"/>
      <c r="F282" s="239" t="s">
        <v>482</v>
      </c>
      <c r="G282" s="237"/>
      <c r="H282" s="240">
        <v>0.0060000000000000001</v>
      </c>
      <c r="I282" s="241"/>
      <c r="J282" s="237"/>
      <c r="K282" s="237"/>
      <c r="L282" s="242"/>
      <c r="M282" s="243"/>
      <c r="N282" s="244"/>
      <c r="O282" s="244"/>
      <c r="P282" s="244"/>
      <c r="Q282" s="244"/>
      <c r="R282" s="244"/>
      <c r="S282" s="244"/>
      <c r="T282" s="245"/>
      <c r="U282" s="14"/>
      <c r="V282" s="14"/>
      <c r="W282" s="14"/>
      <c r="X282" s="14"/>
      <c r="Y282" s="14"/>
      <c r="Z282" s="14"/>
      <c r="AA282" s="14"/>
      <c r="AB282" s="14"/>
      <c r="AC282" s="14"/>
      <c r="AD282" s="14"/>
      <c r="AE282" s="14"/>
      <c r="AT282" s="246" t="s">
        <v>161</v>
      </c>
      <c r="AU282" s="246" t="s">
        <v>86</v>
      </c>
      <c r="AV282" s="14" t="s">
        <v>86</v>
      </c>
      <c r="AW282" s="14" t="s">
        <v>4</v>
      </c>
      <c r="AX282" s="14" t="s">
        <v>84</v>
      </c>
      <c r="AY282" s="246" t="s">
        <v>150</v>
      </c>
    </row>
    <row r="283" s="2" customFormat="1" ht="16.5" customHeight="1">
      <c r="A283" s="41"/>
      <c r="B283" s="42"/>
      <c r="C283" s="207" t="s">
        <v>483</v>
      </c>
      <c r="D283" s="207" t="s">
        <v>152</v>
      </c>
      <c r="E283" s="208" t="s">
        <v>484</v>
      </c>
      <c r="F283" s="209" t="s">
        <v>485</v>
      </c>
      <c r="G283" s="210" t="s">
        <v>214</v>
      </c>
      <c r="H283" s="211">
        <v>7.9000000000000004</v>
      </c>
      <c r="I283" s="212"/>
      <c r="J283" s="213">
        <f>ROUND(I283*H283,2)</f>
        <v>0</v>
      </c>
      <c r="K283" s="209" t="s">
        <v>156</v>
      </c>
      <c r="L283" s="47"/>
      <c r="M283" s="214" t="s">
        <v>32</v>
      </c>
      <c r="N283" s="215" t="s">
        <v>47</v>
      </c>
      <c r="O283" s="87"/>
      <c r="P283" s="216">
        <f>O283*H283</f>
        <v>0</v>
      </c>
      <c r="Q283" s="216">
        <v>0.00040000000000000002</v>
      </c>
      <c r="R283" s="216">
        <f>Q283*H283</f>
        <v>0.0031600000000000005</v>
      </c>
      <c r="S283" s="216">
        <v>0</v>
      </c>
      <c r="T283" s="217">
        <f>S283*H283</f>
        <v>0</v>
      </c>
      <c r="U283" s="41"/>
      <c r="V283" s="41"/>
      <c r="W283" s="41"/>
      <c r="X283" s="41"/>
      <c r="Y283" s="41"/>
      <c r="Z283" s="41"/>
      <c r="AA283" s="41"/>
      <c r="AB283" s="41"/>
      <c r="AC283" s="41"/>
      <c r="AD283" s="41"/>
      <c r="AE283" s="41"/>
      <c r="AR283" s="218" t="s">
        <v>250</v>
      </c>
      <c r="AT283" s="218" t="s">
        <v>152</v>
      </c>
      <c r="AU283" s="218" t="s">
        <v>86</v>
      </c>
      <c r="AY283" s="19" t="s">
        <v>150</v>
      </c>
      <c r="BE283" s="219">
        <f>IF(N283="základní",J283,0)</f>
        <v>0</v>
      </c>
      <c r="BF283" s="219">
        <f>IF(N283="snížená",J283,0)</f>
        <v>0</v>
      </c>
      <c r="BG283" s="219">
        <f>IF(N283="zákl. přenesená",J283,0)</f>
        <v>0</v>
      </c>
      <c r="BH283" s="219">
        <f>IF(N283="sníž. přenesená",J283,0)</f>
        <v>0</v>
      </c>
      <c r="BI283" s="219">
        <f>IF(N283="nulová",J283,0)</f>
        <v>0</v>
      </c>
      <c r="BJ283" s="19" t="s">
        <v>84</v>
      </c>
      <c r="BK283" s="219">
        <f>ROUND(I283*H283,2)</f>
        <v>0</v>
      </c>
      <c r="BL283" s="19" t="s">
        <v>250</v>
      </c>
      <c r="BM283" s="218" t="s">
        <v>486</v>
      </c>
    </row>
    <row r="284" s="2" customFormat="1">
      <c r="A284" s="41"/>
      <c r="B284" s="42"/>
      <c r="C284" s="43"/>
      <c r="D284" s="220" t="s">
        <v>159</v>
      </c>
      <c r="E284" s="43"/>
      <c r="F284" s="221" t="s">
        <v>487</v>
      </c>
      <c r="G284" s="43"/>
      <c r="H284" s="43"/>
      <c r="I284" s="222"/>
      <c r="J284" s="43"/>
      <c r="K284" s="43"/>
      <c r="L284" s="47"/>
      <c r="M284" s="223"/>
      <c r="N284" s="224"/>
      <c r="O284" s="87"/>
      <c r="P284" s="87"/>
      <c r="Q284" s="87"/>
      <c r="R284" s="87"/>
      <c r="S284" s="87"/>
      <c r="T284" s="88"/>
      <c r="U284" s="41"/>
      <c r="V284" s="41"/>
      <c r="W284" s="41"/>
      <c r="X284" s="41"/>
      <c r="Y284" s="41"/>
      <c r="Z284" s="41"/>
      <c r="AA284" s="41"/>
      <c r="AB284" s="41"/>
      <c r="AC284" s="41"/>
      <c r="AD284" s="41"/>
      <c r="AE284" s="41"/>
      <c r="AT284" s="19" t="s">
        <v>159</v>
      </c>
      <c r="AU284" s="19" t="s">
        <v>86</v>
      </c>
    </row>
    <row r="285" s="14" customFormat="1">
      <c r="A285" s="14"/>
      <c r="B285" s="236"/>
      <c r="C285" s="237"/>
      <c r="D285" s="227" t="s">
        <v>161</v>
      </c>
      <c r="E285" s="238" t="s">
        <v>32</v>
      </c>
      <c r="F285" s="239" t="s">
        <v>476</v>
      </c>
      <c r="G285" s="237"/>
      <c r="H285" s="240">
        <v>2.7999999999999998</v>
      </c>
      <c r="I285" s="241"/>
      <c r="J285" s="237"/>
      <c r="K285" s="237"/>
      <c r="L285" s="242"/>
      <c r="M285" s="243"/>
      <c r="N285" s="244"/>
      <c r="O285" s="244"/>
      <c r="P285" s="244"/>
      <c r="Q285" s="244"/>
      <c r="R285" s="244"/>
      <c r="S285" s="244"/>
      <c r="T285" s="245"/>
      <c r="U285" s="14"/>
      <c r="V285" s="14"/>
      <c r="W285" s="14"/>
      <c r="X285" s="14"/>
      <c r="Y285" s="14"/>
      <c r="Z285" s="14"/>
      <c r="AA285" s="14"/>
      <c r="AB285" s="14"/>
      <c r="AC285" s="14"/>
      <c r="AD285" s="14"/>
      <c r="AE285" s="14"/>
      <c r="AT285" s="246" t="s">
        <v>161</v>
      </c>
      <c r="AU285" s="246" t="s">
        <v>86</v>
      </c>
      <c r="AV285" s="14" t="s">
        <v>86</v>
      </c>
      <c r="AW285" s="14" t="s">
        <v>38</v>
      </c>
      <c r="AX285" s="14" t="s">
        <v>76</v>
      </c>
      <c r="AY285" s="246" t="s">
        <v>150</v>
      </c>
    </row>
    <row r="286" s="14" customFormat="1">
      <c r="A286" s="14"/>
      <c r="B286" s="236"/>
      <c r="C286" s="237"/>
      <c r="D286" s="227" t="s">
        <v>161</v>
      </c>
      <c r="E286" s="238" t="s">
        <v>32</v>
      </c>
      <c r="F286" s="239" t="s">
        <v>477</v>
      </c>
      <c r="G286" s="237"/>
      <c r="H286" s="240">
        <v>5.0999999999999996</v>
      </c>
      <c r="I286" s="241"/>
      <c r="J286" s="237"/>
      <c r="K286" s="237"/>
      <c r="L286" s="242"/>
      <c r="M286" s="243"/>
      <c r="N286" s="244"/>
      <c r="O286" s="244"/>
      <c r="P286" s="244"/>
      <c r="Q286" s="244"/>
      <c r="R286" s="244"/>
      <c r="S286" s="244"/>
      <c r="T286" s="245"/>
      <c r="U286" s="14"/>
      <c r="V286" s="14"/>
      <c r="W286" s="14"/>
      <c r="X286" s="14"/>
      <c r="Y286" s="14"/>
      <c r="Z286" s="14"/>
      <c r="AA286" s="14"/>
      <c r="AB286" s="14"/>
      <c r="AC286" s="14"/>
      <c r="AD286" s="14"/>
      <c r="AE286" s="14"/>
      <c r="AT286" s="246" t="s">
        <v>161</v>
      </c>
      <c r="AU286" s="246" t="s">
        <v>86</v>
      </c>
      <c r="AV286" s="14" t="s">
        <v>86</v>
      </c>
      <c r="AW286" s="14" t="s">
        <v>38</v>
      </c>
      <c r="AX286" s="14" t="s">
        <v>76</v>
      </c>
      <c r="AY286" s="246" t="s">
        <v>150</v>
      </c>
    </row>
    <row r="287" s="15" customFormat="1">
      <c r="A287" s="15"/>
      <c r="B287" s="258"/>
      <c r="C287" s="259"/>
      <c r="D287" s="227" t="s">
        <v>161</v>
      </c>
      <c r="E287" s="260" t="s">
        <v>32</v>
      </c>
      <c r="F287" s="261" t="s">
        <v>229</v>
      </c>
      <c r="G287" s="259"/>
      <c r="H287" s="262">
        <v>7.8999999999999995</v>
      </c>
      <c r="I287" s="263"/>
      <c r="J287" s="259"/>
      <c r="K287" s="259"/>
      <c r="L287" s="264"/>
      <c r="M287" s="265"/>
      <c r="N287" s="266"/>
      <c r="O287" s="266"/>
      <c r="P287" s="266"/>
      <c r="Q287" s="266"/>
      <c r="R287" s="266"/>
      <c r="S287" s="266"/>
      <c r="T287" s="267"/>
      <c r="U287" s="15"/>
      <c r="V287" s="15"/>
      <c r="W287" s="15"/>
      <c r="X287" s="15"/>
      <c r="Y287" s="15"/>
      <c r="Z287" s="15"/>
      <c r="AA287" s="15"/>
      <c r="AB287" s="15"/>
      <c r="AC287" s="15"/>
      <c r="AD287" s="15"/>
      <c r="AE287" s="15"/>
      <c r="AT287" s="268" t="s">
        <v>161</v>
      </c>
      <c r="AU287" s="268" t="s">
        <v>86</v>
      </c>
      <c r="AV287" s="15" t="s">
        <v>157</v>
      </c>
      <c r="AW287" s="15" t="s">
        <v>38</v>
      </c>
      <c r="AX287" s="15" t="s">
        <v>84</v>
      </c>
      <c r="AY287" s="268" t="s">
        <v>150</v>
      </c>
    </row>
    <row r="288" s="2" customFormat="1" ht="24.15" customHeight="1">
      <c r="A288" s="41"/>
      <c r="B288" s="42"/>
      <c r="C288" s="247" t="s">
        <v>488</v>
      </c>
      <c r="D288" s="247" t="s">
        <v>197</v>
      </c>
      <c r="E288" s="248" t="s">
        <v>489</v>
      </c>
      <c r="F288" s="249" t="s">
        <v>490</v>
      </c>
      <c r="G288" s="250" t="s">
        <v>214</v>
      </c>
      <c r="H288" s="251">
        <v>9.2070000000000007</v>
      </c>
      <c r="I288" s="252"/>
      <c r="J288" s="253">
        <f>ROUND(I288*H288,2)</f>
        <v>0</v>
      </c>
      <c r="K288" s="249" t="s">
        <v>156</v>
      </c>
      <c r="L288" s="254"/>
      <c r="M288" s="255" t="s">
        <v>32</v>
      </c>
      <c r="N288" s="256" t="s">
        <v>47</v>
      </c>
      <c r="O288" s="87"/>
      <c r="P288" s="216">
        <f>O288*H288</f>
        <v>0</v>
      </c>
      <c r="Q288" s="216">
        <v>0.0054000000000000003</v>
      </c>
      <c r="R288" s="216">
        <f>Q288*H288</f>
        <v>0.049717800000000006</v>
      </c>
      <c r="S288" s="216">
        <v>0</v>
      </c>
      <c r="T288" s="217">
        <f>S288*H288</f>
        <v>0</v>
      </c>
      <c r="U288" s="41"/>
      <c r="V288" s="41"/>
      <c r="W288" s="41"/>
      <c r="X288" s="41"/>
      <c r="Y288" s="41"/>
      <c r="Z288" s="41"/>
      <c r="AA288" s="41"/>
      <c r="AB288" s="41"/>
      <c r="AC288" s="41"/>
      <c r="AD288" s="41"/>
      <c r="AE288" s="41"/>
      <c r="AR288" s="218" t="s">
        <v>349</v>
      </c>
      <c r="AT288" s="218" t="s">
        <v>197</v>
      </c>
      <c r="AU288" s="218" t="s">
        <v>86</v>
      </c>
      <c r="AY288" s="19" t="s">
        <v>150</v>
      </c>
      <c r="BE288" s="219">
        <f>IF(N288="základní",J288,0)</f>
        <v>0</v>
      </c>
      <c r="BF288" s="219">
        <f>IF(N288="snížená",J288,0)</f>
        <v>0</v>
      </c>
      <c r="BG288" s="219">
        <f>IF(N288="zákl. přenesená",J288,0)</f>
        <v>0</v>
      </c>
      <c r="BH288" s="219">
        <f>IF(N288="sníž. přenesená",J288,0)</f>
        <v>0</v>
      </c>
      <c r="BI288" s="219">
        <f>IF(N288="nulová",J288,0)</f>
        <v>0</v>
      </c>
      <c r="BJ288" s="19" t="s">
        <v>84</v>
      </c>
      <c r="BK288" s="219">
        <f>ROUND(I288*H288,2)</f>
        <v>0</v>
      </c>
      <c r="BL288" s="19" t="s">
        <v>250</v>
      </c>
      <c r="BM288" s="218" t="s">
        <v>491</v>
      </c>
    </row>
    <row r="289" s="14" customFormat="1">
      <c r="A289" s="14"/>
      <c r="B289" s="236"/>
      <c r="C289" s="237"/>
      <c r="D289" s="227" t="s">
        <v>161</v>
      </c>
      <c r="E289" s="237"/>
      <c r="F289" s="239" t="s">
        <v>492</v>
      </c>
      <c r="G289" s="237"/>
      <c r="H289" s="240">
        <v>9.2070000000000007</v>
      </c>
      <c r="I289" s="241"/>
      <c r="J289" s="237"/>
      <c r="K289" s="237"/>
      <c r="L289" s="242"/>
      <c r="M289" s="243"/>
      <c r="N289" s="244"/>
      <c r="O289" s="244"/>
      <c r="P289" s="244"/>
      <c r="Q289" s="244"/>
      <c r="R289" s="244"/>
      <c r="S289" s="244"/>
      <c r="T289" s="245"/>
      <c r="U289" s="14"/>
      <c r="V289" s="14"/>
      <c r="W289" s="14"/>
      <c r="X289" s="14"/>
      <c r="Y289" s="14"/>
      <c r="Z289" s="14"/>
      <c r="AA289" s="14"/>
      <c r="AB289" s="14"/>
      <c r="AC289" s="14"/>
      <c r="AD289" s="14"/>
      <c r="AE289" s="14"/>
      <c r="AT289" s="246" t="s">
        <v>161</v>
      </c>
      <c r="AU289" s="246" t="s">
        <v>86</v>
      </c>
      <c r="AV289" s="14" t="s">
        <v>86</v>
      </c>
      <c r="AW289" s="14" t="s">
        <v>4</v>
      </c>
      <c r="AX289" s="14" t="s">
        <v>84</v>
      </c>
      <c r="AY289" s="246" t="s">
        <v>150</v>
      </c>
    </row>
    <row r="290" s="2" customFormat="1" ht="16.5" customHeight="1">
      <c r="A290" s="41"/>
      <c r="B290" s="42"/>
      <c r="C290" s="207" t="s">
        <v>493</v>
      </c>
      <c r="D290" s="207" t="s">
        <v>152</v>
      </c>
      <c r="E290" s="208" t="s">
        <v>494</v>
      </c>
      <c r="F290" s="209" t="s">
        <v>495</v>
      </c>
      <c r="G290" s="210" t="s">
        <v>214</v>
      </c>
      <c r="H290" s="211">
        <v>12.75</v>
      </c>
      <c r="I290" s="212"/>
      <c r="J290" s="213">
        <f>ROUND(I290*H290,2)</f>
        <v>0</v>
      </c>
      <c r="K290" s="209" t="s">
        <v>156</v>
      </c>
      <c r="L290" s="47"/>
      <c r="M290" s="214" t="s">
        <v>32</v>
      </c>
      <c r="N290" s="215" t="s">
        <v>47</v>
      </c>
      <c r="O290" s="87"/>
      <c r="P290" s="216">
        <f>O290*H290</f>
        <v>0</v>
      </c>
      <c r="Q290" s="216">
        <v>0.00040000000000000002</v>
      </c>
      <c r="R290" s="216">
        <f>Q290*H290</f>
        <v>0.0051000000000000004</v>
      </c>
      <c r="S290" s="216">
        <v>0</v>
      </c>
      <c r="T290" s="217">
        <f>S290*H290</f>
        <v>0</v>
      </c>
      <c r="U290" s="41"/>
      <c r="V290" s="41"/>
      <c r="W290" s="41"/>
      <c r="X290" s="41"/>
      <c r="Y290" s="41"/>
      <c r="Z290" s="41"/>
      <c r="AA290" s="41"/>
      <c r="AB290" s="41"/>
      <c r="AC290" s="41"/>
      <c r="AD290" s="41"/>
      <c r="AE290" s="41"/>
      <c r="AR290" s="218" t="s">
        <v>250</v>
      </c>
      <c r="AT290" s="218" t="s">
        <v>152</v>
      </c>
      <c r="AU290" s="218" t="s">
        <v>86</v>
      </c>
      <c r="AY290" s="19" t="s">
        <v>150</v>
      </c>
      <c r="BE290" s="219">
        <f>IF(N290="základní",J290,0)</f>
        <v>0</v>
      </c>
      <c r="BF290" s="219">
        <f>IF(N290="snížená",J290,0)</f>
        <v>0</v>
      </c>
      <c r="BG290" s="219">
        <f>IF(N290="zákl. přenesená",J290,0)</f>
        <v>0</v>
      </c>
      <c r="BH290" s="219">
        <f>IF(N290="sníž. přenesená",J290,0)</f>
        <v>0</v>
      </c>
      <c r="BI290" s="219">
        <f>IF(N290="nulová",J290,0)</f>
        <v>0</v>
      </c>
      <c r="BJ290" s="19" t="s">
        <v>84</v>
      </c>
      <c r="BK290" s="219">
        <f>ROUND(I290*H290,2)</f>
        <v>0</v>
      </c>
      <c r="BL290" s="19" t="s">
        <v>250</v>
      </c>
      <c r="BM290" s="218" t="s">
        <v>496</v>
      </c>
    </row>
    <row r="291" s="2" customFormat="1">
      <c r="A291" s="41"/>
      <c r="B291" s="42"/>
      <c r="C291" s="43"/>
      <c r="D291" s="220" t="s">
        <v>159</v>
      </c>
      <c r="E291" s="43"/>
      <c r="F291" s="221" t="s">
        <v>497</v>
      </c>
      <c r="G291" s="43"/>
      <c r="H291" s="43"/>
      <c r="I291" s="222"/>
      <c r="J291" s="43"/>
      <c r="K291" s="43"/>
      <c r="L291" s="47"/>
      <c r="M291" s="223"/>
      <c r="N291" s="224"/>
      <c r="O291" s="87"/>
      <c r="P291" s="87"/>
      <c r="Q291" s="87"/>
      <c r="R291" s="87"/>
      <c r="S291" s="87"/>
      <c r="T291" s="88"/>
      <c r="U291" s="41"/>
      <c r="V291" s="41"/>
      <c r="W291" s="41"/>
      <c r="X291" s="41"/>
      <c r="Y291" s="41"/>
      <c r="Z291" s="41"/>
      <c r="AA291" s="41"/>
      <c r="AB291" s="41"/>
      <c r="AC291" s="41"/>
      <c r="AD291" s="41"/>
      <c r="AE291" s="41"/>
      <c r="AT291" s="19" t="s">
        <v>159</v>
      </c>
      <c r="AU291" s="19" t="s">
        <v>86</v>
      </c>
    </row>
    <row r="292" s="14" customFormat="1">
      <c r="A292" s="14"/>
      <c r="B292" s="236"/>
      <c r="C292" s="237"/>
      <c r="D292" s="227" t="s">
        <v>161</v>
      </c>
      <c r="E292" s="238" t="s">
        <v>32</v>
      </c>
      <c r="F292" s="239" t="s">
        <v>296</v>
      </c>
      <c r="G292" s="237"/>
      <c r="H292" s="240">
        <v>12.75</v>
      </c>
      <c r="I292" s="241"/>
      <c r="J292" s="237"/>
      <c r="K292" s="237"/>
      <c r="L292" s="242"/>
      <c r="M292" s="243"/>
      <c r="N292" s="244"/>
      <c r="O292" s="244"/>
      <c r="P292" s="244"/>
      <c r="Q292" s="244"/>
      <c r="R292" s="244"/>
      <c r="S292" s="244"/>
      <c r="T292" s="245"/>
      <c r="U292" s="14"/>
      <c r="V292" s="14"/>
      <c r="W292" s="14"/>
      <c r="X292" s="14"/>
      <c r="Y292" s="14"/>
      <c r="Z292" s="14"/>
      <c r="AA292" s="14"/>
      <c r="AB292" s="14"/>
      <c r="AC292" s="14"/>
      <c r="AD292" s="14"/>
      <c r="AE292" s="14"/>
      <c r="AT292" s="246" t="s">
        <v>161</v>
      </c>
      <c r="AU292" s="246" t="s">
        <v>86</v>
      </c>
      <c r="AV292" s="14" t="s">
        <v>86</v>
      </c>
      <c r="AW292" s="14" t="s">
        <v>38</v>
      </c>
      <c r="AX292" s="14" t="s">
        <v>84</v>
      </c>
      <c r="AY292" s="246" t="s">
        <v>150</v>
      </c>
    </row>
    <row r="293" s="2" customFormat="1" ht="24.15" customHeight="1">
      <c r="A293" s="41"/>
      <c r="B293" s="42"/>
      <c r="C293" s="247" t="s">
        <v>498</v>
      </c>
      <c r="D293" s="247" t="s">
        <v>197</v>
      </c>
      <c r="E293" s="248" t="s">
        <v>489</v>
      </c>
      <c r="F293" s="249" t="s">
        <v>490</v>
      </c>
      <c r="G293" s="250" t="s">
        <v>214</v>
      </c>
      <c r="H293" s="251">
        <v>15.568</v>
      </c>
      <c r="I293" s="252"/>
      <c r="J293" s="253">
        <f>ROUND(I293*H293,2)</f>
        <v>0</v>
      </c>
      <c r="K293" s="249" t="s">
        <v>156</v>
      </c>
      <c r="L293" s="254"/>
      <c r="M293" s="255" t="s">
        <v>32</v>
      </c>
      <c r="N293" s="256" t="s">
        <v>47</v>
      </c>
      <c r="O293" s="87"/>
      <c r="P293" s="216">
        <f>O293*H293</f>
        <v>0</v>
      </c>
      <c r="Q293" s="216">
        <v>0.0054000000000000003</v>
      </c>
      <c r="R293" s="216">
        <f>Q293*H293</f>
        <v>0.084067200000000009</v>
      </c>
      <c r="S293" s="216">
        <v>0</v>
      </c>
      <c r="T293" s="217">
        <f>S293*H293</f>
        <v>0</v>
      </c>
      <c r="U293" s="41"/>
      <c r="V293" s="41"/>
      <c r="W293" s="41"/>
      <c r="X293" s="41"/>
      <c r="Y293" s="41"/>
      <c r="Z293" s="41"/>
      <c r="AA293" s="41"/>
      <c r="AB293" s="41"/>
      <c r="AC293" s="41"/>
      <c r="AD293" s="41"/>
      <c r="AE293" s="41"/>
      <c r="AR293" s="218" t="s">
        <v>349</v>
      </c>
      <c r="AT293" s="218" t="s">
        <v>197</v>
      </c>
      <c r="AU293" s="218" t="s">
        <v>86</v>
      </c>
      <c r="AY293" s="19" t="s">
        <v>150</v>
      </c>
      <c r="BE293" s="219">
        <f>IF(N293="základní",J293,0)</f>
        <v>0</v>
      </c>
      <c r="BF293" s="219">
        <f>IF(N293="snížená",J293,0)</f>
        <v>0</v>
      </c>
      <c r="BG293" s="219">
        <f>IF(N293="zákl. přenesená",J293,0)</f>
        <v>0</v>
      </c>
      <c r="BH293" s="219">
        <f>IF(N293="sníž. přenesená",J293,0)</f>
        <v>0</v>
      </c>
      <c r="BI293" s="219">
        <f>IF(N293="nulová",J293,0)</f>
        <v>0</v>
      </c>
      <c r="BJ293" s="19" t="s">
        <v>84</v>
      </c>
      <c r="BK293" s="219">
        <f>ROUND(I293*H293,2)</f>
        <v>0</v>
      </c>
      <c r="BL293" s="19" t="s">
        <v>250</v>
      </c>
      <c r="BM293" s="218" t="s">
        <v>499</v>
      </c>
    </row>
    <row r="294" s="14" customFormat="1">
      <c r="A294" s="14"/>
      <c r="B294" s="236"/>
      <c r="C294" s="237"/>
      <c r="D294" s="227" t="s">
        <v>161</v>
      </c>
      <c r="E294" s="237"/>
      <c r="F294" s="239" t="s">
        <v>500</v>
      </c>
      <c r="G294" s="237"/>
      <c r="H294" s="240">
        <v>15.568</v>
      </c>
      <c r="I294" s="241"/>
      <c r="J294" s="237"/>
      <c r="K294" s="237"/>
      <c r="L294" s="242"/>
      <c r="M294" s="243"/>
      <c r="N294" s="244"/>
      <c r="O294" s="244"/>
      <c r="P294" s="244"/>
      <c r="Q294" s="244"/>
      <c r="R294" s="244"/>
      <c r="S294" s="244"/>
      <c r="T294" s="245"/>
      <c r="U294" s="14"/>
      <c r="V294" s="14"/>
      <c r="W294" s="14"/>
      <c r="X294" s="14"/>
      <c r="Y294" s="14"/>
      <c r="Z294" s="14"/>
      <c r="AA294" s="14"/>
      <c r="AB294" s="14"/>
      <c r="AC294" s="14"/>
      <c r="AD294" s="14"/>
      <c r="AE294" s="14"/>
      <c r="AT294" s="246" t="s">
        <v>161</v>
      </c>
      <c r="AU294" s="246" t="s">
        <v>86</v>
      </c>
      <c r="AV294" s="14" t="s">
        <v>86</v>
      </c>
      <c r="AW294" s="14" t="s">
        <v>4</v>
      </c>
      <c r="AX294" s="14" t="s">
        <v>84</v>
      </c>
      <c r="AY294" s="246" t="s">
        <v>150</v>
      </c>
    </row>
    <row r="295" s="2" customFormat="1" ht="16.5" customHeight="1">
      <c r="A295" s="41"/>
      <c r="B295" s="42"/>
      <c r="C295" s="207" t="s">
        <v>501</v>
      </c>
      <c r="D295" s="207" t="s">
        <v>152</v>
      </c>
      <c r="E295" s="208" t="s">
        <v>502</v>
      </c>
      <c r="F295" s="209" t="s">
        <v>503</v>
      </c>
      <c r="G295" s="210" t="s">
        <v>214</v>
      </c>
      <c r="H295" s="211">
        <v>2.7999999999999998</v>
      </c>
      <c r="I295" s="212"/>
      <c r="J295" s="213">
        <f>ROUND(I295*H295,2)</f>
        <v>0</v>
      </c>
      <c r="K295" s="209" t="s">
        <v>504</v>
      </c>
      <c r="L295" s="47"/>
      <c r="M295" s="214" t="s">
        <v>32</v>
      </c>
      <c r="N295" s="215" t="s">
        <v>47</v>
      </c>
      <c r="O295" s="87"/>
      <c r="P295" s="216">
        <f>O295*H295</f>
        <v>0</v>
      </c>
      <c r="Q295" s="216">
        <v>0</v>
      </c>
      <c r="R295" s="216">
        <f>Q295*H295</f>
        <v>0</v>
      </c>
      <c r="S295" s="216">
        <v>0</v>
      </c>
      <c r="T295" s="217">
        <f>S295*H295</f>
        <v>0</v>
      </c>
      <c r="U295" s="41"/>
      <c r="V295" s="41"/>
      <c r="W295" s="41"/>
      <c r="X295" s="41"/>
      <c r="Y295" s="41"/>
      <c r="Z295" s="41"/>
      <c r="AA295" s="41"/>
      <c r="AB295" s="41"/>
      <c r="AC295" s="41"/>
      <c r="AD295" s="41"/>
      <c r="AE295" s="41"/>
      <c r="AR295" s="218" t="s">
        <v>250</v>
      </c>
      <c r="AT295" s="218" t="s">
        <v>152</v>
      </c>
      <c r="AU295" s="218" t="s">
        <v>86</v>
      </c>
      <c r="AY295" s="19" t="s">
        <v>150</v>
      </c>
      <c r="BE295" s="219">
        <f>IF(N295="základní",J295,0)</f>
        <v>0</v>
      </c>
      <c r="BF295" s="219">
        <f>IF(N295="snížená",J295,0)</f>
        <v>0</v>
      </c>
      <c r="BG295" s="219">
        <f>IF(N295="zákl. přenesená",J295,0)</f>
        <v>0</v>
      </c>
      <c r="BH295" s="219">
        <f>IF(N295="sníž. přenesená",J295,0)</f>
        <v>0</v>
      </c>
      <c r="BI295" s="219">
        <f>IF(N295="nulová",J295,0)</f>
        <v>0</v>
      </c>
      <c r="BJ295" s="19" t="s">
        <v>84</v>
      </c>
      <c r="BK295" s="219">
        <f>ROUND(I295*H295,2)</f>
        <v>0</v>
      </c>
      <c r="BL295" s="19" t="s">
        <v>250</v>
      </c>
      <c r="BM295" s="218" t="s">
        <v>505</v>
      </c>
    </row>
    <row r="296" s="2" customFormat="1">
      <c r="A296" s="41"/>
      <c r="B296" s="42"/>
      <c r="C296" s="43"/>
      <c r="D296" s="220" t="s">
        <v>159</v>
      </c>
      <c r="E296" s="43"/>
      <c r="F296" s="221" t="s">
        <v>506</v>
      </c>
      <c r="G296" s="43"/>
      <c r="H296" s="43"/>
      <c r="I296" s="222"/>
      <c r="J296" s="43"/>
      <c r="K296" s="43"/>
      <c r="L296" s="47"/>
      <c r="M296" s="223"/>
      <c r="N296" s="224"/>
      <c r="O296" s="87"/>
      <c r="P296" s="87"/>
      <c r="Q296" s="87"/>
      <c r="R296" s="87"/>
      <c r="S296" s="87"/>
      <c r="T296" s="88"/>
      <c r="U296" s="41"/>
      <c r="V296" s="41"/>
      <c r="W296" s="41"/>
      <c r="X296" s="41"/>
      <c r="Y296" s="41"/>
      <c r="Z296" s="41"/>
      <c r="AA296" s="41"/>
      <c r="AB296" s="41"/>
      <c r="AC296" s="41"/>
      <c r="AD296" s="41"/>
      <c r="AE296" s="41"/>
      <c r="AT296" s="19" t="s">
        <v>159</v>
      </c>
      <c r="AU296" s="19" t="s">
        <v>86</v>
      </c>
    </row>
    <row r="297" s="14" customFormat="1">
      <c r="A297" s="14"/>
      <c r="B297" s="236"/>
      <c r="C297" s="237"/>
      <c r="D297" s="227" t="s">
        <v>161</v>
      </c>
      <c r="E297" s="238" t="s">
        <v>32</v>
      </c>
      <c r="F297" s="239" t="s">
        <v>476</v>
      </c>
      <c r="G297" s="237"/>
      <c r="H297" s="240">
        <v>2.7999999999999998</v>
      </c>
      <c r="I297" s="241"/>
      <c r="J297" s="237"/>
      <c r="K297" s="237"/>
      <c r="L297" s="242"/>
      <c r="M297" s="243"/>
      <c r="N297" s="244"/>
      <c r="O297" s="244"/>
      <c r="P297" s="244"/>
      <c r="Q297" s="244"/>
      <c r="R297" s="244"/>
      <c r="S297" s="244"/>
      <c r="T297" s="245"/>
      <c r="U297" s="14"/>
      <c r="V297" s="14"/>
      <c r="W297" s="14"/>
      <c r="X297" s="14"/>
      <c r="Y297" s="14"/>
      <c r="Z297" s="14"/>
      <c r="AA297" s="14"/>
      <c r="AB297" s="14"/>
      <c r="AC297" s="14"/>
      <c r="AD297" s="14"/>
      <c r="AE297" s="14"/>
      <c r="AT297" s="246" t="s">
        <v>161</v>
      </c>
      <c r="AU297" s="246" t="s">
        <v>86</v>
      </c>
      <c r="AV297" s="14" t="s">
        <v>86</v>
      </c>
      <c r="AW297" s="14" t="s">
        <v>38</v>
      </c>
      <c r="AX297" s="14" t="s">
        <v>84</v>
      </c>
      <c r="AY297" s="246" t="s">
        <v>150</v>
      </c>
    </row>
    <row r="298" s="2" customFormat="1" ht="16.5" customHeight="1">
      <c r="A298" s="41"/>
      <c r="B298" s="42"/>
      <c r="C298" s="247" t="s">
        <v>507</v>
      </c>
      <c r="D298" s="247" t="s">
        <v>197</v>
      </c>
      <c r="E298" s="248" t="s">
        <v>508</v>
      </c>
      <c r="F298" s="249" t="s">
        <v>509</v>
      </c>
      <c r="G298" s="250" t="s">
        <v>214</v>
      </c>
      <c r="H298" s="251">
        <v>3.2629999999999999</v>
      </c>
      <c r="I298" s="252"/>
      <c r="J298" s="253">
        <f>ROUND(I298*H298,2)</f>
        <v>0</v>
      </c>
      <c r="K298" s="249" t="s">
        <v>156</v>
      </c>
      <c r="L298" s="254"/>
      <c r="M298" s="255" t="s">
        <v>32</v>
      </c>
      <c r="N298" s="256" t="s">
        <v>47</v>
      </c>
      <c r="O298" s="87"/>
      <c r="P298" s="216">
        <f>O298*H298</f>
        <v>0</v>
      </c>
      <c r="Q298" s="216">
        <v>0.00029999999999999997</v>
      </c>
      <c r="R298" s="216">
        <f>Q298*H298</f>
        <v>0.00097889999999999978</v>
      </c>
      <c r="S298" s="216">
        <v>0</v>
      </c>
      <c r="T298" s="217">
        <f>S298*H298</f>
        <v>0</v>
      </c>
      <c r="U298" s="41"/>
      <c r="V298" s="41"/>
      <c r="W298" s="41"/>
      <c r="X298" s="41"/>
      <c r="Y298" s="41"/>
      <c r="Z298" s="41"/>
      <c r="AA298" s="41"/>
      <c r="AB298" s="41"/>
      <c r="AC298" s="41"/>
      <c r="AD298" s="41"/>
      <c r="AE298" s="41"/>
      <c r="AR298" s="218" t="s">
        <v>349</v>
      </c>
      <c r="AT298" s="218" t="s">
        <v>197</v>
      </c>
      <c r="AU298" s="218" t="s">
        <v>86</v>
      </c>
      <c r="AY298" s="19" t="s">
        <v>150</v>
      </c>
      <c r="BE298" s="219">
        <f>IF(N298="základní",J298,0)</f>
        <v>0</v>
      </c>
      <c r="BF298" s="219">
        <f>IF(N298="snížená",J298,0)</f>
        <v>0</v>
      </c>
      <c r="BG298" s="219">
        <f>IF(N298="zákl. přenesená",J298,0)</f>
        <v>0</v>
      </c>
      <c r="BH298" s="219">
        <f>IF(N298="sníž. přenesená",J298,0)</f>
        <v>0</v>
      </c>
      <c r="BI298" s="219">
        <f>IF(N298="nulová",J298,0)</f>
        <v>0</v>
      </c>
      <c r="BJ298" s="19" t="s">
        <v>84</v>
      </c>
      <c r="BK298" s="219">
        <f>ROUND(I298*H298,2)</f>
        <v>0</v>
      </c>
      <c r="BL298" s="19" t="s">
        <v>250</v>
      </c>
      <c r="BM298" s="218" t="s">
        <v>510</v>
      </c>
    </row>
    <row r="299" s="14" customFormat="1">
      <c r="A299" s="14"/>
      <c r="B299" s="236"/>
      <c r="C299" s="237"/>
      <c r="D299" s="227" t="s">
        <v>161</v>
      </c>
      <c r="E299" s="237"/>
      <c r="F299" s="239" t="s">
        <v>511</v>
      </c>
      <c r="G299" s="237"/>
      <c r="H299" s="240">
        <v>3.2629999999999999</v>
      </c>
      <c r="I299" s="241"/>
      <c r="J299" s="237"/>
      <c r="K299" s="237"/>
      <c r="L299" s="242"/>
      <c r="M299" s="243"/>
      <c r="N299" s="244"/>
      <c r="O299" s="244"/>
      <c r="P299" s="244"/>
      <c r="Q299" s="244"/>
      <c r="R299" s="244"/>
      <c r="S299" s="244"/>
      <c r="T299" s="245"/>
      <c r="U299" s="14"/>
      <c r="V299" s="14"/>
      <c r="W299" s="14"/>
      <c r="X299" s="14"/>
      <c r="Y299" s="14"/>
      <c r="Z299" s="14"/>
      <c r="AA299" s="14"/>
      <c r="AB299" s="14"/>
      <c r="AC299" s="14"/>
      <c r="AD299" s="14"/>
      <c r="AE299" s="14"/>
      <c r="AT299" s="246" t="s">
        <v>161</v>
      </c>
      <c r="AU299" s="246" t="s">
        <v>86</v>
      </c>
      <c r="AV299" s="14" t="s">
        <v>86</v>
      </c>
      <c r="AW299" s="14" t="s">
        <v>4</v>
      </c>
      <c r="AX299" s="14" t="s">
        <v>84</v>
      </c>
      <c r="AY299" s="246" t="s">
        <v>150</v>
      </c>
    </row>
    <row r="300" s="2" customFormat="1" ht="16.5" customHeight="1">
      <c r="A300" s="41"/>
      <c r="B300" s="42"/>
      <c r="C300" s="207" t="s">
        <v>512</v>
      </c>
      <c r="D300" s="207" t="s">
        <v>152</v>
      </c>
      <c r="E300" s="208" t="s">
        <v>513</v>
      </c>
      <c r="F300" s="209" t="s">
        <v>514</v>
      </c>
      <c r="G300" s="210" t="s">
        <v>214</v>
      </c>
      <c r="H300" s="211">
        <v>12.75</v>
      </c>
      <c r="I300" s="212"/>
      <c r="J300" s="213">
        <f>ROUND(I300*H300,2)</f>
        <v>0</v>
      </c>
      <c r="K300" s="209" t="s">
        <v>504</v>
      </c>
      <c r="L300" s="47"/>
      <c r="M300" s="214" t="s">
        <v>32</v>
      </c>
      <c r="N300" s="215" t="s">
        <v>47</v>
      </c>
      <c r="O300" s="87"/>
      <c r="P300" s="216">
        <f>O300*H300</f>
        <v>0</v>
      </c>
      <c r="Q300" s="216">
        <v>4.0000000000000003E-05</v>
      </c>
      <c r="R300" s="216">
        <f>Q300*H300</f>
        <v>0.00051000000000000004</v>
      </c>
      <c r="S300" s="216">
        <v>0</v>
      </c>
      <c r="T300" s="217">
        <f>S300*H300</f>
        <v>0</v>
      </c>
      <c r="U300" s="41"/>
      <c r="V300" s="41"/>
      <c r="W300" s="41"/>
      <c r="X300" s="41"/>
      <c r="Y300" s="41"/>
      <c r="Z300" s="41"/>
      <c r="AA300" s="41"/>
      <c r="AB300" s="41"/>
      <c r="AC300" s="41"/>
      <c r="AD300" s="41"/>
      <c r="AE300" s="41"/>
      <c r="AR300" s="218" t="s">
        <v>250</v>
      </c>
      <c r="AT300" s="218" t="s">
        <v>152</v>
      </c>
      <c r="AU300" s="218" t="s">
        <v>86</v>
      </c>
      <c r="AY300" s="19" t="s">
        <v>150</v>
      </c>
      <c r="BE300" s="219">
        <f>IF(N300="základní",J300,0)</f>
        <v>0</v>
      </c>
      <c r="BF300" s="219">
        <f>IF(N300="snížená",J300,0)</f>
        <v>0</v>
      </c>
      <c r="BG300" s="219">
        <f>IF(N300="zákl. přenesená",J300,0)</f>
        <v>0</v>
      </c>
      <c r="BH300" s="219">
        <f>IF(N300="sníž. přenesená",J300,0)</f>
        <v>0</v>
      </c>
      <c r="BI300" s="219">
        <f>IF(N300="nulová",J300,0)</f>
        <v>0</v>
      </c>
      <c r="BJ300" s="19" t="s">
        <v>84</v>
      </c>
      <c r="BK300" s="219">
        <f>ROUND(I300*H300,2)</f>
        <v>0</v>
      </c>
      <c r="BL300" s="19" t="s">
        <v>250</v>
      </c>
      <c r="BM300" s="218" t="s">
        <v>515</v>
      </c>
    </row>
    <row r="301" s="2" customFormat="1">
      <c r="A301" s="41"/>
      <c r="B301" s="42"/>
      <c r="C301" s="43"/>
      <c r="D301" s="220" t="s">
        <v>159</v>
      </c>
      <c r="E301" s="43"/>
      <c r="F301" s="221" t="s">
        <v>516</v>
      </c>
      <c r="G301" s="43"/>
      <c r="H301" s="43"/>
      <c r="I301" s="222"/>
      <c r="J301" s="43"/>
      <c r="K301" s="43"/>
      <c r="L301" s="47"/>
      <c r="M301" s="223"/>
      <c r="N301" s="224"/>
      <c r="O301" s="87"/>
      <c r="P301" s="87"/>
      <c r="Q301" s="87"/>
      <c r="R301" s="87"/>
      <c r="S301" s="87"/>
      <c r="T301" s="88"/>
      <c r="U301" s="41"/>
      <c r="V301" s="41"/>
      <c r="W301" s="41"/>
      <c r="X301" s="41"/>
      <c r="Y301" s="41"/>
      <c r="Z301" s="41"/>
      <c r="AA301" s="41"/>
      <c r="AB301" s="41"/>
      <c r="AC301" s="41"/>
      <c r="AD301" s="41"/>
      <c r="AE301" s="41"/>
      <c r="AT301" s="19" t="s">
        <v>159</v>
      </c>
      <c r="AU301" s="19" t="s">
        <v>86</v>
      </c>
    </row>
    <row r="302" s="14" customFormat="1">
      <c r="A302" s="14"/>
      <c r="B302" s="236"/>
      <c r="C302" s="237"/>
      <c r="D302" s="227" t="s">
        <v>161</v>
      </c>
      <c r="E302" s="238" t="s">
        <v>32</v>
      </c>
      <c r="F302" s="239" t="s">
        <v>296</v>
      </c>
      <c r="G302" s="237"/>
      <c r="H302" s="240">
        <v>12.75</v>
      </c>
      <c r="I302" s="241"/>
      <c r="J302" s="237"/>
      <c r="K302" s="237"/>
      <c r="L302" s="242"/>
      <c r="M302" s="243"/>
      <c r="N302" s="244"/>
      <c r="O302" s="244"/>
      <c r="P302" s="244"/>
      <c r="Q302" s="244"/>
      <c r="R302" s="244"/>
      <c r="S302" s="244"/>
      <c r="T302" s="245"/>
      <c r="U302" s="14"/>
      <c r="V302" s="14"/>
      <c r="W302" s="14"/>
      <c r="X302" s="14"/>
      <c r="Y302" s="14"/>
      <c r="Z302" s="14"/>
      <c r="AA302" s="14"/>
      <c r="AB302" s="14"/>
      <c r="AC302" s="14"/>
      <c r="AD302" s="14"/>
      <c r="AE302" s="14"/>
      <c r="AT302" s="246" t="s">
        <v>161</v>
      </c>
      <c r="AU302" s="246" t="s">
        <v>86</v>
      </c>
      <c r="AV302" s="14" t="s">
        <v>86</v>
      </c>
      <c r="AW302" s="14" t="s">
        <v>38</v>
      </c>
      <c r="AX302" s="14" t="s">
        <v>84</v>
      </c>
      <c r="AY302" s="246" t="s">
        <v>150</v>
      </c>
    </row>
    <row r="303" s="2" customFormat="1" ht="16.5" customHeight="1">
      <c r="A303" s="41"/>
      <c r="B303" s="42"/>
      <c r="C303" s="247" t="s">
        <v>517</v>
      </c>
      <c r="D303" s="247" t="s">
        <v>197</v>
      </c>
      <c r="E303" s="248" t="s">
        <v>508</v>
      </c>
      <c r="F303" s="249" t="s">
        <v>509</v>
      </c>
      <c r="G303" s="250" t="s">
        <v>214</v>
      </c>
      <c r="H303" s="251">
        <v>15.568</v>
      </c>
      <c r="I303" s="252"/>
      <c r="J303" s="253">
        <f>ROUND(I303*H303,2)</f>
        <v>0</v>
      </c>
      <c r="K303" s="249" t="s">
        <v>156</v>
      </c>
      <c r="L303" s="254"/>
      <c r="M303" s="255" t="s">
        <v>32</v>
      </c>
      <c r="N303" s="256" t="s">
        <v>47</v>
      </c>
      <c r="O303" s="87"/>
      <c r="P303" s="216">
        <f>O303*H303</f>
        <v>0</v>
      </c>
      <c r="Q303" s="216">
        <v>0.00029999999999999997</v>
      </c>
      <c r="R303" s="216">
        <f>Q303*H303</f>
        <v>0.0046703999999999999</v>
      </c>
      <c r="S303" s="216">
        <v>0</v>
      </c>
      <c r="T303" s="217">
        <f>S303*H303</f>
        <v>0</v>
      </c>
      <c r="U303" s="41"/>
      <c r="V303" s="41"/>
      <c r="W303" s="41"/>
      <c r="X303" s="41"/>
      <c r="Y303" s="41"/>
      <c r="Z303" s="41"/>
      <c r="AA303" s="41"/>
      <c r="AB303" s="41"/>
      <c r="AC303" s="41"/>
      <c r="AD303" s="41"/>
      <c r="AE303" s="41"/>
      <c r="AR303" s="218" t="s">
        <v>349</v>
      </c>
      <c r="AT303" s="218" t="s">
        <v>197</v>
      </c>
      <c r="AU303" s="218" t="s">
        <v>86</v>
      </c>
      <c r="AY303" s="19" t="s">
        <v>150</v>
      </c>
      <c r="BE303" s="219">
        <f>IF(N303="základní",J303,0)</f>
        <v>0</v>
      </c>
      <c r="BF303" s="219">
        <f>IF(N303="snížená",J303,0)</f>
        <v>0</v>
      </c>
      <c r="BG303" s="219">
        <f>IF(N303="zákl. přenesená",J303,0)</f>
        <v>0</v>
      </c>
      <c r="BH303" s="219">
        <f>IF(N303="sníž. přenesená",J303,0)</f>
        <v>0</v>
      </c>
      <c r="BI303" s="219">
        <f>IF(N303="nulová",J303,0)</f>
        <v>0</v>
      </c>
      <c r="BJ303" s="19" t="s">
        <v>84</v>
      </c>
      <c r="BK303" s="219">
        <f>ROUND(I303*H303,2)</f>
        <v>0</v>
      </c>
      <c r="BL303" s="19" t="s">
        <v>250</v>
      </c>
      <c r="BM303" s="218" t="s">
        <v>518</v>
      </c>
    </row>
    <row r="304" s="14" customFormat="1">
      <c r="A304" s="14"/>
      <c r="B304" s="236"/>
      <c r="C304" s="237"/>
      <c r="D304" s="227" t="s">
        <v>161</v>
      </c>
      <c r="E304" s="237"/>
      <c r="F304" s="239" t="s">
        <v>500</v>
      </c>
      <c r="G304" s="237"/>
      <c r="H304" s="240">
        <v>15.568</v>
      </c>
      <c r="I304" s="241"/>
      <c r="J304" s="237"/>
      <c r="K304" s="237"/>
      <c r="L304" s="242"/>
      <c r="M304" s="243"/>
      <c r="N304" s="244"/>
      <c r="O304" s="244"/>
      <c r="P304" s="244"/>
      <c r="Q304" s="244"/>
      <c r="R304" s="244"/>
      <c r="S304" s="244"/>
      <c r="T304" s="245"/>
      <c r="U304" s="14"/>
      <c r="V304" s="14"/>
      <c r="W304" s="14"/>
      <c r="X304" s="14"/>
      <c r="Y304" s="14"/>
      <c r="Z304" s="14"/>
      <c r="AA304" s="14"/>
      <c r="AB304" s="14"/>
      <c r="AC304" s="14"/>
      <c r="AD304" s="14"/>
      <c r="AE304" s="14"/>
      <c r="AT304" s="246" t="s">
        <v>161</v>
      </c>
      <c r="AU304" s="246" t="s">
        <v>86</v>
      </c>
      <c r="AV304" s="14" t="s">
        <v>86</v>
      </c>
      <c r="AW304" s="14" t="s">
        <v>4</v>
      </c>
      <c r="AX304" s="14" t="s">
        <v>84</v>
      </c>
      <c r="AY304" s="246" t="s">
        <v>150</v>
      </c>
    </row>
    <row r="305" s="2" customFormat="1" ht="24.15" customHeight="1">
      <c r="A305" s="41"/>
      <c r="B305" s="42"/>
      <c r="C305" s="207" t="s">
        <v>519</v>
      </c>
      <c r="D305" s="207" t="s">
        <v>152</v>
      </c>
      <c r="E305" s="208" t="s">
        <v>520</v>
      </c>
      <c r="F305" s="209" t="s">
        <v>521</v>
      </c>
      <c r="G305" s="210" t="s">
        <v>214</v>
      </c>
      <c r="H305" s="211">
        <v>15.550000000000001</v>
      </c>
      <c r="I305" s="212"/>
      <c r="J305" s="213">
        <f>ROUND(I305*H305,2)</f>
        <v>0</v>
      </c>
      <c r="K305" s="209" t="s">
        <v>156</v>
      </c>
      <c r="L305" s="47"/>
      <c r="M305" s="214" t="s">
        <v>32</v>
      </c>
      <c r="N305" s="215" t="s">
        <v>47</v>
      </c>
      <c r="O305" s="87"/>
      <c r="P305" s="216">
        <f>O305*H305</f>
        <v>0</v>
      </c>
      <c r="Q305" s="216">
        <v>0</v>
      </c>
      <c r="R305" s="216">
        <f>Q305*H305</f>
        <v>0</v>
      </c>
      <c r="S305" s="216">
        <v>0</v>
      </c>
      <c r="T305" s="217">
        <f>S305*H305</f>
        <v>0</v>
      </c>
      <c r="U305" s="41"/>
      <c r="V305" s="41"/>
      <c r="W305" s="41"/>
      <c r="X305" s="41"/>
      <c r="Y305" s="41"/>
      <c r="Z305" s="41"/>
      <c r="AA305" s="41"/>
      <c r="AB305" s="41"/>
      <c r="AC305" s="41"/>
      <c r="AD305" s="41"/>
      <c r="AE305" s="41"/>
      <c r="AR305" s="218" t="s">
        <v>250</v>
      </c>
      <c r="AT305" s="218" t="s">
        <v>152</v>
      </c>
      <c r="AU305" s="218" t="s">
        <v>86</v>
      </c>
      <c r="AY305" s="19" t="s">
        <v>150</v>
      </c>
      <c r="BE305" s="219">
        <f>IF(N305="základní",J305,0)</f>
        <v>0</v>
      </c>
      <c r="BF305" s="219">
        <f>IF(N305="snížená",J305,0)</f>
        <v>0</v>
      </c>
      <c r="BG305" s="219">
        <f>IF(N305="zákl. přenesená",J305,0)</f>
        <v>0</v>
      </c>
      <c r="BH305" s="219">
        <f>IF(N305="sníž. přenesená",J305,0)</f>
        <v>0</v>
      </c>
      <c r="BI305" s="219">
        <f>IF(N305="nulová",J305,0)</f>
        <v>0</v>
      </c>
      <c r="BJ305" s="19" t="s">
        <v>84</v>
      </c>
      <c r="BK305" s="219">
        <f>ROUND(I305*H305,2)</f>
        <v>0</v>
      </c>
      <c r="BL305" s="19" t="s">
        <v>250</v>
      </c>
      <c r="BM305" s="218" t="s">
        <v>522</v>
      </c>
    </row>
    <row r="306" s="2" customFormat="1">
      <c r="A306" s="41"/>
      <c r="B306" s="42"/>
      <c r="C306" s="43"/>
      <c r="D306" s="220" t="s">
        <v>159</v>
      </c>
      <c r="E306" s="43"/>
      <c r="F306" s="221" t="s">
        <v>523</v>
      </c>
      <c r="G306" s="43"/>
      <c r="H306" s="43"/>
      <c r="I306" s="222"/>
      <c r="J306" s="43"/>
      <c r="K306" s="43"/>
      <c r="L306" s="47"/>
      <c r="M306" s="223"/>
      <c r="N306" s="224"/>
      <c r="O306" s="87"/>
      <c r="P306" s="87"/>
      <c r="Q306" s="87"/>
      <c r="R306" s="87"/>
      <c r="S306" s="87"/>
      <c r="T306" s="88"/>
      <c r="U306" s="41"/>
      <c r="V306" s="41"/>
      <c r="W306" s="41"/>
      <c r="X306" s="41"/>
      <c r="Y306" s="41"/>
      <c r="Z306" s="41"/>
      <c r="AA306" s="41"/>
      <c r="AB306" s="41"/>
      <c r="AC306" s="41"/>
      <c r="AD306" s="41"/>
      <c r="AE306" s="41"/>
      <c r="AT306" s="19" t="s">
        <v>159</v>
      </c>
      <c r="AU306" s="19" t="s">
        <v>86</v>
      </c>
    </row>
    <row r="307" s="14" customFormat="1">
      <c r="A307" s="14"/>
      <c r="B307" s="236"/>
      <c r="C307" s="237"/>
      <c r="D307" s="227" t="s">
        <v>161</v>
      </c>
      <c r="E307" s="238" t="s">
        <v>32</v>
      </c>
      <c r="F307" s="239" t="s">
        <v>296</v>
      </c>
      <c r="G307" s="237"/>
      <c r="H307" s="240">
        <v>12.75</v>
      </c>
      <c r="I307" s="241"/>
      <c r="J307" s="237"/>
      <c r="K307" s="237"/>
      <c r="L307" s="242"/>
      <c r="M307" s="243"/>
      <c r="N307" s="244"/>
      <c r="O307" s="244"/>
      <c r="P307" s="244"/>
      <c r="Q307" s="244"/>
      <c r="R307" s="244"/>
      <c r="S307" s="244"/>
      <c r="T307" s="245"/>
      <c r="U307" s="14"/>
      <c r="V307" s="14"/>
      <c r="W307" s="14"/>
      <c r="X307" s="14"/>
      <c r="Y307" s="14"/>
      <c r="Z307" s="14"/>
      <c r="AA307" s="14"/>
      <c r="AB307" s="14"/>
      <c r="AC307" s="14"/>
      <c r="AD307" s="14"/>
      <c r="AE307" s="14"/>
      <c r="AT307" s="246" t="s">
        <v>161</v>
      </c>
      <c r="AU307" s="246" t="s">
        <v>86</v>
      </c>
      <c r="AV307" s="14" t="s">
        <v>86</v>
      </c>
      <c r="AW307" s="14" t="s">
        <v>38</v>
      </c>
      <c r="AX307" s="14" t="s">
        <v>76</v>
      </c>
      <c r="AY307" s="246" t="s">
        <v>150</v>
      </c>
    </row>
    <row r="308" s="14" customFormat="1">
      <c r="A308" s="14"/>
      <c r="B308" s="236"/>
      <c r="C308" s="237"/>
      <c r="D308" s="227" t="s">
        <v>161</v>
      </c>
      <c r="E308" s="238" t="s">
        <v>32</v>
      </c>
      <c r="F308" s="239" t="s">
        <v>476</v>
      </c>
      <c r="G308" s="237"/>
      <c r="H308" s="240">
        <v>2.7999999999999998</v>
      </c>
      <c r="I308" s="241"/>
      <c r="J308" s="237"/>
      <c r="K308" s="237"/>
      <c r="L308" s="242"/>
      <c r="M308" s="243"/>
      <c r="N308" s="244"/>
      <c r="O308" s="244"/>
      <c r="P308" s="244"/>
      <c r="Q308" s="244"/>
      <c r="R308" s="244"/>
      <c r="S308" s="244"/>
      <c r="T308" s="245"/>
      <c r="U308" s="14"/>
      <c r="V308" s="14"/>
      <c r="W308" s="14"/>
      <c r="X308" s="14"/>
      <c r="Y308" s="14"/>
      <c r="Z308" s="14"/>
      <c r="AA308" s="14"/>
      <c r="AB308" s="14"/>
      <c r="AC308" s="14"/>
      <c r="AD308" s="14"/>
      <c r="AE308" s="14"/>
      <c r="AT308" s="246" t="s">
        <v>161</v>
      </c>
      <c r="AU308" s="246" t="s">
        <v>86</v>
      </c>
      <c r="AV308" s="14" t="s">
        <v>86</v>
      </c>
      <c r="AW308" s="14" t="s">
        <v>38</v>
      </c>
      <c r="AX308" s="14" t="s">
        <v>76</v>
      </c>
      <c r="AY308" s="246" t="s">
        <v>150</v>
      </c>
    </row>
    <row r="309" s="15" customFormat="1">
      <c r="A309" s="15"/>
      <c r="B309" s="258"/>
      <c r="C309" s="259"/>
      <c r="D309" s="227" t="s">
        <v>161</v>
      </c>
      <c r="E309" s="260" t="s">
        <v>32</v>
      </c>
      <c r="F309" s="261" t="s">
        <v>229</v>
      </c>
      <c r="G309" s="259"/>
      <c r="H309" s="262">
        <v>15.550000000000001</v>
      </c>
      <c r="I309" s="263"/>
      <c r="J309" s="259"/>
      <c r="K309" s="259"/>
      <c r="L309" s="264"/>
      <c r="M309" s="265"/>
      <c r="N309" s="266"/>
      <c r="O309" s="266"/>
      <c r="P309" s="266"/>
      <c r="Q309" s="266"/>
      <c r="R309" s="266"/>
      <c r="S309" s="266"/>
      <c r="T309" s="267"/>
      <c r="U309" s="15"/>
      <c r="V309" s="15"/>
      <c r="W309" s="15"/>
      <c r="X309" s="15"/>
      <c r="Y309" s="15"/>
      <c r="Z309" s="15"/>
      <c r="AA309" s="15"/>
      <c r="AB309" s="15"/>
      <c r="AC309" s="15"/>
      <c r="AD309" s="15"/>
      <c r="AE309" s="15"/>
      <c r="AT309" s="268" t="s">
        <v>161</v>
      </c>
      <c r="AU309" s="268" t="s">
        <v>86</v>
      </c>
      <c r="AV309" s="15" t="s">
        <v>157</v>
      </c>
      <c r="AW309" s="15" t="s">
        <v>38</v>
      </c>
      <c r="AX309" s="15" t="s">
        <v>84</v>
      </c>
      <c r="AY309" s="268" t="s">
        <v>150</v>
      </c>
    </row>
    <row r="310" s="2" customFormat="1" ht="21.75" customHeight="1">
      <c r="A310" s="41"/>
      <c r="B310" s="42"/>
      <c r="C310" s="207" t="s">
        <v>524</v>
      </c>
      <c r="D310" s="207" t="s">
        <v>152</v>
      </c>
      <c r="E310" s="208" t="s">
        <v>525</v>
      </c>
      <c r="F310" s="209" t="s">
        <v>526</v>
      </c>
      <c r="G310" s="210" t="s">
        <v>300</v>
      </c>
      <c r="H310" s="211">
        <v>10.199999999999999</v>
      </c>
      <c r="I310" s="212"/>
      <c r="J310" s="213">
        <f>ROUND(I310*H310,2)</f>
        <v>0</v>
      </c>
      <c r="K310" s="209" t="s">
        <v>156</v>
      </c>
      <c r="L310" s="47"/>
      <c r="M310" s="214" t="s">
        <v>32</v>
      </c>
      <c r="N310" s="215" t="s">
        <v>47</v>
      </c>
      <c r="O310" s="87"/>
      <c r="P310" s="216">
        <f>O310*H310</f>
        <v>0</v>
      </c>
      <c r="Q310" s="216">
        <v>0.00020000000000000001</v>
      </c>
      <c r="R310" s="216">
        <f>Q310*H310</f>
        <v>0.0020400000000000001</v>
      </c>
      <c r="S310" s="216">
        <v>0</v>
      </c>
      <c r="T310" s="217">
        <f>S310*H310</f>
        <v>0</v>
      </c>
      <c r="U310" s="41"/>
      <c r="V310" s="41"/>
      <c r="W310" s="41"/>
      <c r="X310" s="41"/>
      <c r="Y310" s="41"/>
      <c r="Z310" s="41"/>
      <c r="AA310" s="41"/>
      <c r="AB310" s="41"/>
      <c r="AC310" s="41"/>
      <c r="AD310" s="41"/>
      <c r="AE310" s="41"/>
      <c r="AR310" s="218" t="s">
        <v>250</v>
      </c>
      <c r="AT310" s="218" t="s">
        <v>152</v>
      </c>
      <c r="AU310" s="218" t="s">
        <v>86</v>
      </c>
      <c r="AY310" s="19" t="s">
        <v>150</v>
      </c>
      <c r="BE310" s="219">
        <f>IF(N310="základní",J310,0)</f>
        <v>0</v>
      </c>
      <c r="BF310" s="219">
        <f>IF(N310="snížená",J310,0)</f>
        <v>0</v>
      </c>
      <c r="BG310" s="219">
        <f>IF(N310="zákl. přenesená",J310,0)</f>
        <v>0</v>
      </c>
      <c r="BH310" s="219">
        <f>IF(N310="sníž. přenesená",J310,0)</f>
        <v>0</v>
      </c>
      <c r="BI310" s="219">
        <f>IF(N310="nulová",J310,0)</f>
        <v>0</v>
      </c>
      <c r="BJ310" s="19" t="s">
        <v>84</v>
      </c>
      <c r="BK310" s="219">
        <f>ROUND(I310*H310,2)</f>
        <v>0</v>
      </c>
      <c r="BL310" s="19" t="s">
        <v>250</v>
      </c>
      <c r="BM310" s="218" t="s">
        <v>527</v>
      </c>
    </row>
    <row r="311" s="2" customFormat="1">
      <c r="A311" s="41"/>
      <c r="B311" s="42"/>
      <c r="C311" s="43"/>
      <c r="D311" s="220" t="s">
        <v>159</v>
      </c>
      <c r="E311" s="43"/>
      <c r="F311" s="221" t="s">
        <v>528</v>
      </c>
      <c r="G311" s="43"/>
      <c r="H311" s="43"/>
      <c r="I311" s="222"/>
      <c r="J311" s="43"/>
      <c r="K311" s="43"/>
      <c r="L311" s="47"/>
      <c r="M311" s="223"/>
      <c r="N311" s="224"/>
      <c r="O311" s="87"/>
      <c r="P311" s="87"/>
      <c r="Q311" s="87"/>
      <c r="R311" s="87"/>
      <c r="S311" s="87"/>
      <c r="T311" s="88"/>
      <c r="U311" s="41"/>
      <c r="V311" s="41"/>
      <c r="W311" s="41"/>
      <c r="X311" s="41"/>
      <c r="Y311" s="41"/>
      <c r="Z311" s="41"/>
      <c r="AA311" s="41"/>
      <c r="AB311" s="41"/>
      <c r="AC311" s="41"/>
      <c r="AD311" s="41"/>
      <c r="AE311" s="41"/>
      <c r="AT311" s="19" t="s">
        <v>159</v>
      </c>
      <c r="AU311" s="19" t="s">
        <v>86</v>
      </c>
    </row>
    <row r="312" s="14" customFormat="1">
      <c r="A312" s="14"/>
      <c r="B312" s="236"/>
      <c r="C312" s="237"/>
      <c r="D312" s="227" t="s">
        <v>161</v>
      </c>
      <c r="E312" s="238" t="s">
        <v>32</v>
      </c>
      <c r="F312" s="239" t="s">
        <v>529</v>
      </c>
      <c r="G312" s="237"/>
      <c r="H312" s="240">
        <v>10.199999999999999</v>
      </c>
      <c r="I312" s="241"/>
      <c r="J312" s="237"/>
      <c r="K312" s="237"/>
      <c r="L312" s="242"/>
      <c r="M312" s="243"/>
      <c r="N312" s="244"/>
      <c r="O312" s="244"/>
      <c r="P312" s="244"/>
      <c r="Q312" s="244"/>
      <c r="R312" s="244"/>
      <c r="S312" s="244"/>
      <c r="T312" s="245"/>
      <c r="U312" s="14"/>
      <c r="V312" s="14"/>
      <c r="W312" s="14"/>
      <c r="X312" s="14"/>
      <c r="Y312" s="14"/>
      <c r="Z312" s="14"/>
      <c r="AA312" s="14"/>
      <c r="AB312" s="14"/>
      <c r="AC312" s="14"/>
      <c r="AD312" s="14"/>
      <c r="AE312" s="14"/>
      <c r="AT312" s="246" t="s">
        <v>161</v>
      </c>
      <c r="AU312" s="246" t="s">
        <v>86</v>
      </c>
      <c r="AV312" s="14" t="s">
        <v>86</v>
      </c>
      <c r="AW312" s="14" t="s">
        <v>38</v>
      </c>
      <c r="AX312" s="14" t="s">
        <v>84</v>
      </c>
      <c r="AY312" s="246" t="s">
        <v>150</v>
      </c>
    </row>
    <row r="313" s="2" customFormat="1" ht="24.15" customHeight="1">
      <c r="A313" s="41"/>
      <c r="B313" s="42"/>
      <c r="C313" s="247" t="s">
        <v>530</v>
      </c>
      <c r="D313" s="247" t="s">
        <v>197</v>
      </c>
      <c r="E313" s="248" t="s">
        <v>489</v>
      </c>
      <c r="F313" s="249" t="s">
        <v>490</v>
      </c>
      <c r="G313" s="250" t="s">
        <v>214</v>
      </c>
      <c r="H313" s="251">
        <v>6.4260000000000002</v>
      </c>
      <c r="I313" s="252"/>
      <c r="J313" s="253">
        <f>ROUND(I313*H313,2)</f>
        <v>0</v>
      </c>
      <c r="K313" s="249" t="s">
        <v>156</v>
      </c>
      <c r="L313" s="254"/>
      <c r="M313" s="255" t="s">
        <v>32</v>
      </c>
      <c r="N313" s="256" t="s">
        <v>47</v>
      </c>
      <c r="O313" s="87"/>
      <c r="P313" s="216">
        <f>O313*H313</f>
        <v>0</v>
      </c>
      <c r="Q313" s="216">
        <v>0.0054000000000000003</v>
      </c>
      <c r="R313" s="216">
        <f>Q313*H313</f>
        <v>0.034700399999999999</v>
      </c>
      <c r="S313" s="216">
        <v>0</v>
      </c>
      <c r="T313" s="217">
        <f>S313*H313</f>
        <v>0</v>
      </c>
      <c r="U313" s="41"/>
      <c r="V313" s="41"/>
      <c r="W313" s="41"/>
      <c r="X313" s="41"/>
      <c r="Y313" s="41"/>
      <c r="Z313" s="41"/>
      <c r="AA313" s="41"/>
      <c r="AB313" s="41"/>
      <c r="AC313" s="41"/>
      <c r="AD313" s="41"/>
      <c r="AE313" s="41"/>
      <c r="AR313" s="218" t="s">
        <v>349</v>
      </c>
      <c r="AT313" s="218" t="s">
        <v>197</v>
      </c>
      <c r="AU313" s="218" t="s">
        <v>86</v>
      </c>
      <c r="AY313" s="19" t="s">
        <v>150</v>
      </c>
      <c r="BE313" s="219">
        <f>IF(N313="základní",J313,0)</f>
        <v>0</v>
      </c>
      <c r="BF313" s="219">
        <f>IF(N313="snížená",J313,0)</f>
        <v>0</v>
      </c>
      <c r="BG313" s="219">
        <f>IF(N313="zákl. přenesená",J313,0)</f>
        <v>0</v>
      </c>
      <c r="BH313" s="219">
        <f>IF(N313="sníž. přenesená",J313,0)</f>
        <v>0</v>
      </c>
      <c r="BI313" s="219">
        <f>IF(N313="nulová",J313,0)</f>
        <v>0</v>
      </c>
      <c r="BJ313" s="19" t="s">
        <v>84</v>
      </c>
      <c r="BK313" s="219">
        <f>ROUND(I313*H313,2)</f>
        <v>0</v>
      </c>
      <c r="BL313" s="19" t="s">
        <v>250</v>
      </c>
      <c r="BM313" s="218" t="s">
        <v>531</v>
      </c>
    </row>
    <row r="314" s="14" customFormat="1">
      <c r="A314" s="14"/>
      <c r="B314" s="236"/>
      <c r="C314" s="237"/>
      <c r="D314" s="227" t="s">
        <v>161</v>
      </c>
      <c r="E314" s="237"/>
      <c r="F314" s="239" t="s">
        <v>532</v>
      </c>
      <c r="G314" s="237"/>
      <c r="H314" s="240">
        <v>6.4260000000000002</v>
      </c>
      <c r="I314" s="241"/>
      <c r="J314" s="237"/>
      <c r="K314" s="237"/>
      <c r="L314" s="242"/>
      <c r="M314" s="243"/>
      <c r="N314" s="244"/>
      <c r="O314" s="244"/>
      <c r="P314" s="244"/>
      <c r="Q314" s="244"/>
      <c r="R314" s="244"/>
      <c r="S314" s="244"/>
      <c r="T314" s="245"/>
      <c r="U314" s="14"/>
      <c r="V314" s="14"/>
      <c r="W314" s="14"/>
      <c r="X314" s="14"/>
      <c r="Y314" s="14"/>
      <c r="Z314" s="14"/>
      <c r="AA314" s="14"/>
      <c r="AB314" s="14"/>
      <c r="AC314" s="14"/>
      <c r="AD314" s="14"/>
      <c r="AE314" s="14"/>
      <c r="AT314" s="246" t="s">
        <v>161</v>
      </c>
      <c r="AU314" s="246" t="s">
        <v>86</v>
      </c>
      <c r="AV314" s="14" t="s">
        <v>86</v>
      </c>
      <c r="AW314" s="14" t="s">
        <v>4</v>
      </c>
      <c r="AX314" s="14" t="s">
        <v>84</v>
      </c>
      <c r="AY314" s="246" t="s">
        <v>150</v>
      </c>
    </row>
    <row r="315" s="2" customFormat="1" ht="24.15" customHeight="1">
      <c r="A315" s="41"/>
      <c r="B315" s="42"/>
      <c r="C315" s="207" t="s">
        <v>533</v>
      </c>
      <c r="D315" s="207" t="s">
        <v>152</v>
      </c>
      <c r="E315" s="208" t="s">
        <v>534</v>
      </c>
      <c r="F315" s="209" t="s">
        <v>535</v>
      </c>
      <c r="G315" s="210" t="s">
        <v>180</v>
      </c>
      <c r="H315" s="211">
        <v>0.191</v>
      </c>
      <c r="I315" s="212"/>
      <c r="J315" s="213">
        <f>ROUND(I315*H315,2)</f>
        <v>0</v>
      </c>
      <c r="K315" s="209" t="s">
        <v>156</v>
      </c>
      <c r="L315" s="47"/>
      <c r="M315" s="214" t="s">
        <v>32</v>
      </c>
      <c r="N315" s="215" t="s">
        <v>47</v>
      </c>
      <c r="O315" s="87"/>
      <c r="P315" s="216">
        <f>O315*H315</f>
        <v>0</v>
      </c>
      <c r="Q315" s="216">
        <v>0</v>
      </c>
      <c r="R315" s="216">
        <f>Q315*H315</f>
        <v>0</v>
      </c>
      <c r="S315" s="216">
        <v>0</v>
      </c>
      <c r="T315" s="217">
        <f>S315*H315</f>
        <v>0</v>
      </c>
      <c r="U315" s="41"/>
      <c r="V315" s="41"/>
      <c r="W315" s="41"/>
      <c r="X315" s="41"/>
      <c r="Y315" s="41"/>
      <c r="Z315" s="41"/>
      <c r="AA315" s="41"/>
      <c r="AB315" s="41"/>
      <c r="AC315" s="41"/>
      <c r="AD315" s="41"/>
      <c r="AE315" s="41"/>
      <c r="AR315" s="218" t="s">
        <v>250</v>
      </c>
      <c r="AT315" s="218" t="s">
        <v>152</v>
      </c>
      <c r="AU315" s="218" t="s">
        <v>86</v>
      </c>
      <c r="AY315" s="19" t="s">
        <v>150</v>
      </c>
      <c r="BE315" s="219">
        <f>IF(N315="základní",J315,0)</f>
        <v>0</v>
      </c>
      <c r="BF315" s="219">
        <f>IF(N315="snížená",J315,0)</f>
        <v>0</v>
      </c>
      <c r="BG315" s="219">
        <f>IF(N315="zákl. přenesená",J315,0)</f>
        <v>0</v>
      </c>
      <c r="BH315" s="219">
        <f>IF(N315="sníž. přenesená",J315,0)</f>
        <v>0</v>
      </c>
      <c r="BI315" s="219">
        <f>IF(N315="nulová",J315,0)</f>
        <v>0</v>
      </c>
      <c r="BJ315" s="19" t="s">
        <v>84</v>
      </c>
      <c r="BK315" s="219">
        <f>ROUND(I315*H315,2)</f>
        <v>0</v>
      </c>
      <c r="BL315" s="19" t="s">
        <v>250</v>
      </c>
      <c r="BM315" s="218" t="s">
        <v>536</v>
      </c>
    </row>
    <row r="316" s="2" customFormat="1">
      <c r="A316" s="41"/>
      <c r="B316" s="42"/>
      <c r="C316" s="43"/>
      <c r="D316" s="220" t="s">
        <v>159</v>
      </c>
      <c r="E316" s="43"/>
      <c r="F316" s="221" t="s">
        <v>537</v>
      </c>
      <c r="G316" s="43"/>
      <c r="H316" s="43"/>
      <c r="I316" s="222"/>
      <c r="J316" s="43"/>
      <c r="K316" s="43"/>
      <c r="L316" s="47"/>
      <c r="M316" s="223"/>
      <c r="N316" s="224"/>
      <c r="O316" s="87"/>
      <c r="P316" s="87"/>
      <c r="Q316" s="87"/>
      <c r="R316" s="87"/>
      <c r="S316" s="87"/>
      <c r="T316" s="88"/>
      <c r="U316" s="41"/>
      <c r="V316" s="41"/>
      <c r="W316" s="41"/>
      <c r="X316" s="41"/>
      <c r="Y316" s="41"/>
      <c r="Z316" s="41"/>
      <c r="AA316" s="41"/>
      <c r="AB316" s="41"/>
      <c r="AC316" s="41"/>
      <c r="AD316" s="41"/>
      <c r="AE316" s="41"/>
      <c r="AT316" s="19" t="s">
        <v>159</v>
      </c>
      <c r="AU316" s="19" t="s">
        <v>86</v>
      </c>
    </row>
    <row r="317" s="12" customFormat="1" ht="22.8" customHeight="1">
      <c r="A317" s="12"/>
      <c r="B317" s="191"/>
      <c r="C317" s="192"/>
      <c r="D317" s="193" t="s">
        <v>75</v>
      </c>
      <c r="E317" s="205" t="s">
        <v>538</v>
      </c>
      <c r="F317" s="205" t="s">
        <v>539</v>
      </c>
      <c r="G317" s="192"/>
      <c r="H317" s="192"/>
      <c r="I317" s="195"/>
      <c r="J317" s="206">
        <f>BK317</f>
        <v>0</v>
      </c>
      <c r="K317" s="192"/>
      <c r="L317" s="197"/>
      <c r="M317" s="198"/>
      <c r="N317" s="199"/>
      <c r="O317" s="199"/>
      <c r="P317" s="200">
        <f>SUM(P318:P324)</f>
        <v>0</v>
      </c>
      <c r="Q317" s="199"/>
      <c r="R317" s="200">
        <f>SUM(R318:R324)</f>
        <v>0.0147</v>
      </c>
      <c r="S317" s="199"/>
      <c r="T317" s="201">
        <f>SUM(T318:T324)</f>
        <v>0</v>
      </c>
      <c r="U317" s="12"/>
      <c r="V317" s="12"/>
      <c r="W317" s="12"/>
      <c r="X317" s="12"/>
      <c r="Y317" s="12"/>
      <c r="Z317" s="12"/>
      <c r="AA317" s="12"/>
      <c r="AB317" s="12"/>
      <c r="AC317" s="12"/>
      <c r="AD317" s="12"/>
      <c r="AE317" s="12"/>
      <c r="AR317" s="202" t="s">
        <v>86</v>
      </c>
      <c r="AT317" s="203" t="s">
        <v>75</v>
      </c>
      <c r="AU317" s="203" t="s">
        <v>84</v>
      </c>
      <c r="AY317" s="202" t="s">
        <v>150</v>
      </c>
      <c r="BK317" s="204">
        <f>SUM(BK318:BK324)</f>
        <v>0</v>
      </c>
    </row>
    <row r="318" s="2" customFormat="1" ht="24.15" customHeight="1">
      <c r="A318" s="41"/>
      <c r="B318" s="42"/>
      <c r="C318" s="207" t="s">
        <v>540</v>
      </c>
      <c r="D318" s="207" t="s">
        <v>152</v>
      </c>
      <c r="E318" s="208" t="s">
        <v>541</v>
      </c>
      <c r="F318" s="209" t="s">
        <v>542</v>
      </c>
      <c r="G318" s="210" t="s">
        <v>214</v>
      </c>
      <c r="H318" s="211">
        <v>5.5999999999999996</v>
      </c>
      <c r="I318" s="212"/>
      <c r="J318" s="213">
        <f>ROUND(I318*H318,2)</f>
        <v>0</v>
      </c>
      <c r="K318" s="209" t="s">
        <v>156</v>
      </c>
      <c r="L318" s="47"/>
      <c r="M318" s="214" t="s">
        <v>32</v>
      </c>
      <c r="N318" s="215" t="s">
        <v>47</v>
      </c>
      <c r="O318" s="87"/>
      <c r="P318" s="216">
        <f>O318*H318</f>
        <v>0</v>
      </c>
      <c r="Q318" s="216">
        <v>0</v>
      </c>
      <c r="R318" s="216">
        <f>Q318*H318</f>
        <v>0</v>
      </c>
      <c r="S318" s="216">
        <v>0</v>
      </c>
      <c r="T318" s="217">
        <f>S318*H318</f>
        <v>0</v>
      </c>
      <c r="U318" s="41"/>
      <c r="V318" s="41"/>
      <c r="W318" s="41"/>
      <c r="X318" s="41"/>
      <c r="Y318" s="41"/>
      <c r="Z318" s="41"/>
      <c r="AA318" s="41"/>
      <c r="AB318" s="41"/>
      <c r="AC318" s="41"/>
      <c r="AD318" s="41"/>
      <c r="AE318" s="41"/>
      <c r="AR318" s="218" t="s">
        <v>250</v>
      </c>
      <c r="AT318" s="218" t="s">
        <v>152</v>
      </c>
      <c r="AU318" s="218" t="s">
        <v>86</v>
      </c>
      <c r="AY318" s="19" t="s">
        <v>150</v>
      </c>
      <c r="BE318" s="219">
        <f>IF(N318="základní",J318,0)</f>
        <v>0</v>
      </c>
      <c r="BF318" s="219">
        <f>IF(N318="snížená",J318,0)</f>
        <v>0</v>
      </c>
      <c r="BG318" s="219">
        <f>IF(N318="zákl. přenesená",J318,0)</f>
        <v>0</v>
      </c>
      <c r="BH318" s="219">
        <f>IF(N318="sníž. přenesená",J318,0)</f>
        <v>0</v>
      </c>
      <c r="BI318" s="219">
        <f>IF(N318="nulová",J318,0)</f>
        <v>0</v>
      </c>
      <c r="BJ318" s="19" t="s">
        <v>84</v>
      </c>
      <c r="BK318" s="219">
        <f>ROUND(I318*H318,2)</f>
        <v>0</v>
      </c>
      <c r="BL318" s="19" t="s">
        <v>250</v>
      </c>
      <c r="BM318" s="218" t="s">
        <v>543</v>
      </c>
    </row>
    <row r="319" s="2" customFormat="1">
      <c r="A319" s="41"/>
      <c r="B319" s="42"/>
      <c r="C319" s="43"/>
      <c r="D319" s="220" t="s">
        <v>159</v>
      </c>
      <c r="E319" s="43"/>
      <c r="F319" s="221" t="s">
        <v>544</v>
      </c>
      <c r="G319" s="43"/>
      <c r="H319" s="43"/>
      <c r="I319" s="222"/>
      <c r="J319" s="43"/>
      <c r="K319" s="43"/>
      <c r="L319" s="47"/>
      <c r="M319" s="223"/>
      <c r="N319" s="224"/>
      <c r="O319" s="87"/>
      <c r="P319" s="87"/>
      <c r="Q319" s="87"/>
      <c r="R319" s="87"/>
      <c r="S319" s="87"/>
      <c r="T319" s="88"/>
      <c r="U319" s="41"/>
      <c r="V319" s="41"/>
      <c r="W319" s="41"/>
      <c r="X319" s="41"/>
      <c r="Y319" s="41"/>
      <c r="Z319" s="41"/>
      <c r="AA319" s="41"/>
      <c r="AB319" s="41"/>
      <c r="AC319" s="41"/>
      <c r="AD319" s="41"/>
      <c r="AE319" s="41"/>
      <c r="AT319" s="19" t="s">
        <v>159</v>
      </c>
      <c r="AU319" s="19" t="s">
        <v>86</v>
      </c>
    </row>
    <row r="320" s="14" customFormat="1">
      <c r="A320" s="14"/>
      <c r="B320" s="236"/>
      <c r="C320" s="237"/>
      <c r="D320" s="227" t="s">
        <v>161</v>
      </c>
      <c r="E320" s="238" t="s">
        <v>32</v>
      </c>
      <c r="F320" s="239" t="s">
        <v>348</v>
      </c>
      <c r="G320" s="237"/>
      <c r="H320" s="240">
        <v>5.5999999999999996</v>
      </c>
      <c r="I320" s="241"/>
      <c r="J320" s="237"/>
      <c r="K320" s="237"/>
      <c r="L320" s="242"/>
      <c r="M320" s="243"/>
      <c r="N320" s="244"/>
      <c r="O320" s="244"/>
      <c r="P320" s="244"/>
      <c r="Q320" s="244"/>
      <c r="R320" s="244"/>
      <c r="S320" s="244"/>
      <c r="T320" s="245"/>
      <c r="U320" s="14"/>
      <c r="V320" s="14"/>
      <c r="W320" s="14"/>
      <c r="X320" s="14"/>
      <c r="Y320" s="14"/>
      <c r="Z320" s="14"/>
      <c r="AA320" s="14"/>
      <c r="AB320" s="14"/>
      <c r="AC320" s="14"/>
      <c r="AD320" s="14"/>
      <c r="AE320" s="14"/>
      <c r="AT320" s="246" t="s">
        <v>161</v>
      </c>
      <c r="AU320" s="246" t="s">
        <v>86</v>
      </c>
      <c r="AV320" s="14" t="s">
        <v>86</v>
      </c>
      <c r="AW320" s="14" t="s">
        <v>38</v>
      </c>
      <c r="AX320" s="14" t="s">
        <v>84</v>
      </c>
      <c r="AY320" s="246" t="s">
        <v>150</v>
      </c>
    </row>
    <row r="321" s="2" customFormat="1" ht="16.5" customHeight="1">
      <c r="A321" s="41"/>
      <c r="B321" s="42"/>
      <c r="C321" s="247" t="s">
        <v>545</v>
      </c>
      <c r="D321" s="247" t="s">
        <v>197</v>
      </c>
      <c r="E321" s="248" t="s">
        <v>546</v>
      </c>
      <c r="F321" s="249" t="s">
        <v>547</v>
      </c>
      <c r="G321" s="250" t="s">
        <v>214</v>
      </c>
      <c r="H321" s="251">
        <v>5.8799999999999999</v>
      </c>
      <c r="I321" s="252"/>
      <c r="J321" s="253">
        <f>ROUND(I321*H321,2)</f>
        <v>0</v>
      </c>
      <c r="K321" s="249" t="s">
        <v>156</v>
      </c>
      <c r="L321" s="254"/>
      <c r="M321" s="255" t="s">
        <v>32</v>
      </c>
      <c r="N321" s="256" t="s">
        <v>47</v>
      </c>
      <c r="O321" s="87"/>
      <c r="P321" s="216">
        <f>O321*H321</f>
        <v>0</v>
      </c>
      <c r="Q321" s="216">
        <v>0.0025000000000000001</v>
      </c>
      <c r="R321" s="216">
        <f>Q321*H321</f>
        <v>0.0147</v>
      </c>
      <c r="S321" s="216">
        <v>0</v>
      </c>
      <c r="T321" s="217">
        <f>S321*H321</f>
        <v>0</v>
      </c>
      <c r="U321" s="41"/>
      <c r="V321" s="41"/>
      <c r="W321" s="41"/>
      <c r="X321" s="41"/>
      <c r="Y321" s="41"/>
      <c r="Z321" s="41"/>
      <c r="AA321" s="41"/>
      <c r="AB321" s="41"/>
      <c r="AC321" s="41"/>
      <c r="AD321" s="41"/>
      <c r="AE321" s="41"/>
      <c r="AR321" s="218" t="s">
        <v>349</v>
      </c>
      <c r="AT321" s="218" t="s">
        <v>197</v>
      </c>
      <c r="AU321" s="218" t="s">
        <v>86</v>
      </c>
      <c r="AY321" s="19" t="s">
        <v>150</v>
      </c>
      <c r="BE321" s="219">
        <f>IF(N321="základní",J321,0)</f>
        <v>0</v>
      </c>
      <c r="BF321" s="219">
        <f>IF(N321="snížená",J321,0)</f>
        <v>0</v>
      </c>
      <c r="BG321" s="219">
        <f>IF(N321="zákl. přenesená",J321,0)</f>
        <v>0</v>
      </c>
      <c r="BH321" s="219">
        <f>IF(N321="sníž. přenesená",J321,0)</f>
        <v>0</v>
      </c>
      <c r="BI321" s="219">
        <f>IF(N321="nulová",J321,0)</f>
        <v>0</v>
      </c>
      <c r="BJ321" s="19" t="s">
        <v>84</v>
      </c>
      <c r="BK321" s="219">
        <f>ROUND(I321*H321,2)</f>
        <v>0</v>
      </c>
      <c r="BL321" s="19" t="s">
        <v>250</v>
      </c>
      <c r="BM321" s="218" t="s">
        <v>548</v>
      </c>
    </row>
    <row r="322" s="14" customFormat="1">
      <c r="A322" s="14"/>
      <c r="B322" s="236"/>
      <c r="C322" s="237"/>
      <c r="D322" s="227" t="s">
        <v>161</v>
      </c>
      <c r="E322" s="237"/>
      <c r="F322" s="239" t="s">
        <v>549</v>
      </c>
      <c r="G322" s="237"/>
      <c r="H322" s="240">
        <v>5.8799999999999999</v>
      </c>
      <c r="I322" s="241"/>
      <c r="J322" s="237"/>
      <c r="K322" s="237"/>
      <c r="L322" s="242"/>
      <c r="M322" s="243"/>
      <c r="N322" s="244"/>
      <c r="O322" s="244"/>
      <c r="P322" s="244"/>
      <c r="Q322" s="244"/>
      <c r="R322" s="244"/>
      <c r="S322" s="244"/>
      <c r="T322" s="245"/>
      <c r="U322" s="14"/>
      <c r="V322" s="14"/>
      <c r="W322" s="14"/>
      <c r="X322" s="14"/>
      <c r="Y322" s="14"/>
      <c r="Z322" s="14"/>
      <c r="AA322" s="14"/>
      <c r="AB322" s="14"/>
      <c r="AC322" s="14"/>
      <c r="AD322" s="14"/>
      <c r="AE322" s="14"/>
      <c r="AT322" s="246" t="s">
        <v>161</v>
      </c>
      <c r="AU322" s="246" t="s">
        <v>86</v>
      </c>
      <c r="AV322" s="14" t="s">
        <v>86</v>
      </c>
      <c r="AW322" s="14" t="s">
        <v>4</v>
      </c>
      <c r="AX322" s="14" t="s">
        <v>84</v>
      </c>
      <c r="AY322" s="246" t="s">
        <v>150</v>
      </c>
    </row>
    <row r="323" s="2" customFormat="1" ht="24.15" customHeight="1">
      <c r="A323" s="41"/>
      <c r="B323" s="42"/>
      <c r="C323" s="207" t="s">
        <v>550</v>
      </c>
      <c r="D323" s="207" t="s">
        <v>152</v>
      </c>
      <c r="E323" s="208" t="s">
        <v>551</v>
      </c>
      <c r="F323" s="209" t="s">
        <v>552</v>
      </c>
      <c r="G323" s="210" t="s">
        <v>180</v>
      </c>
      <c r="H323" s="211">
        <v>0.014999999999999999</v>
      </c>
      <c r="I323" s="212"/>
      <c r="J323" s="213">
        <f>ROUND(I323*H323,2)</f>
        <v>0</v>
      </c>
      <c r="K323" s="209" t="s">
        <v>156</v>
      </c>
      <c r="L323" s="47"/>
      <c r="M323" s="214" t="s">
        <v>32</v>
      </c>
      <c r="N323" s="215" t="s">
        <v>47</v>
      </c>
      <c r="O323" s="87"/>
      <c r="P323" s="216">
        <f>O323*H323</f>
        <v>0</v>
      </c>
      <c r="Q323" s="216">
        <v>0</v>
      </c>
      <c r="R323" s="216">
        <f>Q323*H323</f>
        <v>0</v>
      </c>
      <c r="S323" s="216">
        <v>0</v>
      </c>
      <c r="T323" s="217">
        <f>S323*H323</f>
        <v>0</v>
      </c>
      <c r="U323" s="41"/>
      <c r="V323" s="41"/>
      <c r="W323" s="41"/>
      <c r="X323" s="41"/>
      <c r="Y323" s="41"/>
      <c r="Z323" s="41"/>
      <c r="AA323" s="41"/>
      <c r="AB323" s="41"/>
      <c r="AC323" s="41"/>
      <c r="AD323" s="41"/>
      <c r="AE323" s="41"/>
      <c r="AR323" s="218" t="s">
        <v>250</v>
      </c>
      <c r="AT323" s="218" t="s">
        <v>152</v>
      </c>
      <c r="AU323" s="218" t="s">
        <v>86</v>
      </c>
      <c r="AY323" s="19" t="s">
        <v>150</v>
      </c>
      <c r="BE323" s="219">
        <f>IF(N323="základní",J323,0)</f>
        <v>0</v>
      </c>
      <c r="BF323" s="219">
        <f>IF(N323="snížená",J323,0)</f>
        <v>0</v>
      </c>
      <c r="BG323" s="219">
        <f>IF(N323="zákl. přenesená",J323,0)</f>
        <v>0</v>
      </c>
      <c r="BH323" s="219">
        <f>IF(N323="sníž. přenesená",J323,0)</f>
        <v>0</v>
      </c>
      <c r="BI323" s="219">
        <f>IF(N323="nulová",J323,0)</f>
        <v>0</v>
      </c>
      <c r="BJ323" s="19" t="s">
        <v>84</v>
      </c>
      <c r="BK323" s="219">
        <f>ROUND(I323*H323,2)</f>
        <v>0</v>
      </c>
      <c r="BL323" s="19" t="s">
        <v>250</v>
      </c>
      <c r="BM323" s="218" t="s">
        <v>553</v>
      </c>
    </row>
    <row r="324" s="2" customFormat="1">
      <c r="A324" s="41"/>
      <c r="B324" s="42"/>
      <c r="C324" s="43"/>
      <c r="D324" s="220" t="s">
        <v>159</v>
      </c>
      <c r="E324" s="43"/>
      <c r="F324" s="221" t="s">
        <v>554</v>
      </c>
      <c r="G324" s="43"/>
      <c r="H324" s="43"/>
      <c r="I324" s="222"/>
      <c r="J324" s="43"/>
      <c r="K324" s="43"/>
      <c r="L324" s="47"/>
      <c r="M324" s="223"/>
      <c r="N324" s="224"/>
      <c r="O324" s="87"/>
      <c r="P324" s="87"/>
      <c r="Q324" s="87"/>
      <c r="R324" s="87"/>
      <c r="S324" s="87"/>
      <c r="T324" s="88"/>
      <c r="U324" s="41"/>
      <c r="V324" s="41"/>
      <c r="W324" s="41"/>
      <c r="X324" s="41"/>
      <c r="Y324" s="41"/>
      <c r="Z324" s="41"/>
      <c r="AA324" s="41"/>
      <c r="AB324" s="41"/>
      <c r="AC324" s="41"/>
      <c r="AD324" s="41"/>
      <c r="AE324" s="41"/>
      <c r="AT324" s="19" t="s">
        <v>159</v>
      </c>
      <c r="AU324" s="19" t="s">
        <v>86</v>
      </c>
    </row>
    <row r="325" s="12" customFormat="1" ht="22.8" customHeight="1">
      <c r="A325" s="12"/>
      <c r="B325" s="191"/>
      <c r="C325" s="192"/>
      <c r="D325" s="193" t="s">
        <v>75</v>
      </c>
      <c r="E325" s="205" t="s">
        <v>555</v>
      </c>
      <c r="F325" s="205" t="s">
        <v>556</v>
      </c>
      <c r="G325" s="192"/>
      <c r="H325" s="192"/>
      <c r="I325" s="195"/>
      <c r="J325" s="206">
        <f>BK325</f>
        <v>0</v>
      </c>
      <c r="K325" s="192"/>
      <c r="L325" s="197"/>
      <c r="M325" s="198"/>
      <c r="N325" s="199"/>
      <c r="O325" s="199"/>
      <c r="P325" s="200">
        <f>SUM(P326:P327)</f>
        <v>0</v>
      </c>
      <c r="Q325" s="199"/>
      <c r="R325" s="200">
        <f>SUM(R326:R327)</f>
        <v>0</v>
      </c>
      <c r="S325" s="199"/>
      <c r="T325" s="201">
        <f>SUM(T326:T327)</f>
        <v>0.0032000000000000002</v>
      </c>
      <c r="U325" s="12"/>
      <c r="V325" s="12"/>
      <c r="W325" s="12"/>
      <c r="X325" s="12"/>
      <c r="Y325" s="12"/>
      <c r="Z325" s="12"/>
      <c r="AA325" s="12"/>
      <c r="AB325" s="12"/>
      <c r="AC325" s="12"/>
      <c r="AD325" s="12"/>
      <c r="AE325" s="12"/>
      <c r="AR325" s="202" t="s">
        <v>86</v>
      </c>
      <c r="AT325" s="203" t="s">
        <v>75</v>
      </c>
      <c r="AU325" s="203" t="s">
        <v>84</v>
      </c>
      <c r="AY325" s="202" t="s">
        <v>150</v>
      </c>
      <c r="BK325" s="204">
        <f>SUM(BK326:BK327)</f>
        <v>0</v>
      </c>
    </row>
    <row r="326" s="2" customFormat="1" ht="24.15" customHeight="1">
      <c r="A326" s="41"/>
      <c r="B326" s="42"/>
      <c r="C326" s="207" t="s">
        <v>557</v>
      </c>
      <c r="D326" s="207" t="s">
        <v>152</v>
      </c>
      <c r="E326" s="208" t="s">
        <v>558</v>
      </c>
      <c r="F326" s="209" t="s">
        <v>559</v>
      </c>
      <c r="G326" s="210" t="s">
        <v>360</v>
      </c>
      <c r="H326" s="211">
        <v>4</v>
      </c>
      <c r="I326" s="212"/>
      <c r="J326" s="213">
        <f>ROUND(I326*H326,2)</f>
        <v>0</v>
      </c>
      <c r="K326" s="209" t="s">
        <v>156</v>
      </c>
      <c r="L326" s="47"/>
      <c r="M326" s="214" t="s">
        <v>32</v>
      </c>
      <c r="N326" s="215" t="s">
        <v>47</v>
      </c>
      <c r="O326" s="87"/>
      <c r="P326" s="216">
        <f>O326*H326</f>
        <v>0</v>
      </c>
      <c r="Q326" s="216">
        <v>0</v>
      </c>
      <c r="R326" s="216">
        <f>Q326*H326</f>
        <v>0</v>
      </c>
      <c r="S326" s="216">
        <v>0.00080000000000000004</v>
      </c>
      <c r="T326" s="217">
        <f>S326*H326</f>
        <v>0.0032000000000000002</v>
      </c>
      <c r="U326" s="41"/>
      <c r="V326" s="41"/>
      <c r="W326" s="41"/>
      <c r="X326" s="41"/>
      <c r="Y326" s="41"/>
      <c r="Z326" s="41"/>
      <c r="AA326" s="41"/>
      <c r="AB326" s="41"/>
      <c r="AC326" s="41"/>
      <c r="AD326" s="41"/>
      <c r="AE326" s="41"/>
      <c r="AR326" s="218" t="s">
        <v>250</v>
      </c>
      <c r="AT326" s="218" t="s">
        <v>152</v>
      </c>
      <c r="AU326" s="218" t="s">
        <v>86</v>
      </c>
      <c r="AY326" s="19" t="s">
        <v>150</v>
      </c>
      <c r="BE326" s="219">
        <f>IF(N326="základní",J326,0)</f>
        <v>0</v>
      </c>
      <c r="BF326" s="219">
        <f>IF(N326="snížená",J326,0)</f>
        <v>0</v>
      </c>
      <c r="BG326" s="219">
        <f>IF(N326="zákl. přenesená",J326,0)</f>
        <v>0</v>
      </c>
      <c r="BH326" s="219">
        <f>IF(N326="sníž. přenesená",J326,0)</f>
        <v>0</v>
      </c>
      <c r="BI326" s="219">
        <f>IF(N326="nulová",J326,0)</f>
        <v>0</v>
      </c>
      <c r="BJ326" s="19" t="s">
        <v>84</v>
      </c>
      <c r="BK326" s="219">
        <f>ROUND(I326*H326,2)</f>
        <v>0</v>
      </c>
      <c r="BL326" s="19" t="s">
        <v>250</v>
      </c>
      <c r="BM326" s="218" t="s">
        <v>560</v>
      </c>
    </row>
    <row r="327" s="2" customFormat="1">
      <c r="A327" s="41"/>
      <c r="B327" s="42"/>
      <c r="C327" s="43"/>
      <c r="D327" s="220" t="s">
        <v>159</v>
      </c>
      <c r="E327" s="43"/>
      <c r="F327" s="221" t="s">
        <v>561</v>
      </c>
      <c r="G327" s="43"/>
      <c r="H327" s="43"/>
      <c r="I327" s="222"/>
      <c r="J327" s="43"/>
      <c r="K327" s="43"/>
      <c r="L327" s="47"/>
      <c r="M327" s="223"/>
      <c r="N327" s="224"/>
      <c r="O327" s="87"/>
      <c r="P327" s="87"/>
      <c r="Q327" s="87"/>
      <c r="R327" s="87"/>
      <c r="S327" s="87"/>
      <c r="T327" s="88"/>
      <c r="U327" s="41"/>
      <c r="V327" s="41"/>
      <c r="W327" s="41"/>
      <c r="X327" s="41"/>
      <c r="Y327" s="41"/>
      <c r="Z327" s="41"/>
      <c r="AA327" s="41"/>
      <c r="AB327" s="41"/>
      <c r="AC327" s="41"/>
      <c r="AD327" s="41"/>
      <c r="AE327" s="41"/>
      <c r="AT327" s="19" t="s">
        <v>159</v>
      </c>
      <c r="AU327" s="19" t="s">
        <v>86</v>
      </c>
    </row>
    <row r="328" s="12" customFormat="1" ht="22.8" customHeight="1">
      <c r="A328" s="12"/>
      <c r="B328" s="191"/>
      <c r="C328" s="192"/>
      <c r="D328" s="193" t="s">
        <v>75</v>
      </c>
      <c r="E328" s="205" t="s">
        <v>562</v>
      </c>
      <c r="F328" s="205" t="s">
        <v>563</v>
      </c>
      <c r="G328" s="192"/>
      <c r="H328" s="192"/>
      <c r="I328" s="195"/>
      <c r="J328" s="206">
        <f>BK328</f>
        <v>0</v>
      </c>
      <c r="K328" s="192"/>
      <c r="L328" s="197"/>
      <c r="M328" s="198"/>
      <c r="N328" s="199"/>
      <c r="O328" s="199"/>
      <c r="P328" s="200">
        <f>SUM(P329:P332)</f>
        <v>0</v>
      </c>
      <c r="Q328" s="199"/>
      <c r="R328" s="200">
        <f>SUM(R329:R332)</f>
        <v>0.00032000000000000003</v>
      </c>
      <c r="S328" s="199"/>
      <c r="T328" s="201">
        <f>SUM(T329:T332)</f>
        <v>0</v>
      </c>
      <c r="U328" s="12"/>
      <c r="V328" s="12"/>
      <c r="W328" s="12"/>
      <c r="X328" s="12"/>
      <c r="Y328" s="12"/>
      <c r="Z328" s="12"/>
      <c r="AA328" s="12"/>
      <c r="AB328" s="12"/>
      <c r="AC328" s="12"/>
      <c r="AD328" s="12"/>
      <c r="AE328" s="12"/>
      <c r="AR328" s="202" t="s">
        <v>86</v>
      </c>
      <c r="AT328" s="203" t="s">
        <v>75</v>
      </c>
      <c r="AU328" s="203" t="s">
        <v>84</v>
      </c>
      <c r="AY328" s="202" t="s">
        <v>150</v>
      </c>
      <c r="BK328" s="204">
        <f>SUM(BK329:BK332)</f>
        <v>0</v>
      </c>
    </row>
    <row r="329" s="2" customFormat="1" ht="16.5" customHeight="1">
      <c r="A329" s="41"/>
      <c r="B329" s="42"/>
      <c r="C329" s="207" t="s">
        <v>564</v>
      </c>
      <c r="D329" s="207" t="s">
        <v>152</v>
      </c>
      <c r="E329" s="208" t="s">
        <v>565</v>
      </c>
      <c r="F329" s="209" t="s">
        <v>566</v>
      </c>
      <c r="G329" s="210" t="s">
        <v>360</v>
      </c>
      <c r="H329" s="211">
        <v>1</v>
      </c>
      <c r="I329" s="212"/>
      <c r="J329" s="213">
        <f>ROUND(I329*H329,2)</f>
        <v>0</v>
      </c>
      <c r="K329" s="209" t="s">
        <v>156</v>
      </c>
      <c r="L329" s="47"/>
      <c r="M329" s="214" t="s">
        <v>32</v>
      </c>
      <c r="N329" s="215" t="s">
        <v>47</v>
      </c>
      <c r="O329" s="87"/>
      <c r="P329" s="216">
        <f>O329*H329</f>
        <v>0</v>
      </c>
      <c r="Q329" s="216">
        <v>0</v>
      </c>
      <c r="R329" s="216">
        <f>Q329*H329</f>
        <v>0</v>
      </c>
      <c r="S329" s="216">
        <v>0</v>
      </c>
      <c r="T329" s="217">
        <f>S329*H329</f>
        <v>0</v>
      </c>
      <c r="U329" s="41"/>
      <c r="V329" s="41"/>
      <c r="W329" s="41"/>
      <c r="X329" s="41"/>
      <c r="Y329" s="41"/>
      <c r="Z329" s="41"/>
      <c r="AA329" s="41"/>
      <c r="AB329" s="41"/>
      <c r="AC329" s="41"/>
      <c r="AD329" s="41"/>
      <c r="AE329" s="41"/>
      <c r="AR329" s="218" t="s">
        <v>250</v>
      </c>
      <c r="AT329" s="218" t="s">
        <v>152</v>
      </c>
      <c r="AU329" s="218" t="s">
        <v>86</v>
      </c>
      <c r="AY329" s="19" t="s">
        <v>150</v>
      </c>
      <c r="BE329" s="219">
        <f>IF(N329="základní",J329,0)</f>
        <v>0</v>
      </c>
      <c r="BF329" s="219">
        <f>IF(N329="snížená",J329,0)</f>
        <v>0</v>
      </c>
      <c r="BG329" s="219">
        <f>IF(N329="zákl. přenesená",J329,0)</f>
        <v>0</v>
      </c>
      <c r="BH329" s="219">
        <f>IF(N329="sníž. přenesená",J329,0)</f>
        <v>0</v>
      </c>
      <c r="BI329" s="219">
        <f>IF(N329="nulová",J329,0)</f>
        <v>0</v>
      </c>
      <c r="BJ329" s="19" t="s">
        <v>84</v>
      </c>
      <c r="BK329" s="219">
        <f>ROUND(I329*H329,2)</f>
        <v>0</v>
      </c>
      <c r="BL329" s="19" t="s">
        <v>250</v>
      </c>
      <c r="BM329" s="218" t="s">
        <v>567</v>
      </c>
    </row>
    <row r="330" s="2" customFormat="1">
      <c r="A330" s="41"/>
      <c r="B330" s="42"/>
      <c r="C330" s="43"/>
      <c r="D330" s="220" t="s">
        <v>159</v>
      </c>
      <c r="E330" s="43"/>
      <c r="F330" s="221" t="s">
        <v>568</v>
      </c>
      <c r="G330" s="43"/>
      <c r="H330" s="43"/>
      <c r="I330" s="222"/>
      <c r="J330" s="43"/>
      <c r="K330" s="43"/>
      <c r="L330" s="47"/>
      <c r="M330" s="223"/>
      <c r="N330" s="224"/>
      <c r="O330" s="87"/>
      <c r="P330" s="87"/>
      <c r="Q330" s="87"/>
      <c r="R330" s="87"/>
      <c r="S330" s="87"/>
      <c r="T330" s="88"/>
      <c r="U330" s="41"/>
      <c r="V330" s="41"/>
      <c r="W330" s="41"/>
      <c r="X330" s="41"/>
      <c r="Y330" s="41"/>
      <c r="Z330" s="41"/>
      <c r="AA330" s="41"/>
      <c r="AB330" s="41"/>
      <c r="AC330" s="41"/>
      <c r="AD330" s="41"/>
      <c r="AE330" s="41"/>
      <c r="AT330" s="19" t="s">
        <v>159</v>
      </c>
      <c r="AU330" s="19" t="s">
        <v>86</v>
      </c>
    </row>
    <row r="331" s="2" customFormat="1" ht="16.5" customHeight="1">
      <c r="A331" s="41"/>
      <c r="B331" s="42"/>
      <c r="C331" s="247" t="s">
        <v>569</v>
      </c>
      <c r="D331" s="247" t="s">
        <v>197</v>
      </c>
      <c r="E331" s="248" t="s">
        <v>570</v>
      </c>
      <c r="F331" s="249" t="s">
        <v>571</v>
      </c>
      <c r="G331" s="250" t="s">
        <v>360</v>
      </c>
      <c r="H331" s="251">
        <v>1</v>
      </c>
      <c r="I331" s="252"/>
      <c r="J331" s="253">
        <f>ROUND(I331*H331,2)</f>
        <v>0</v>
      </c>
      <c r="K331" s="249" t="s">
        <v>32</v>
      </c>
      <c r="L331" s="254"/>
      <c r="M331" s="255" t="s">
        <v>32</v>
      </c>
      <c r="N331" s="256" t="s">
        <v>47</v>
      </c>
      <c r="O331" s="87"/>
      <c r="P331" s="216">
        <f>O331*H331</f>
        <v>0</v>
      </c>
      <c r="Q331" s="216">
        <v>0.00032000000000000003</v>
      </c>
      <c r="R331" s="216">
        <f>Q331*H331</f>
        <v>0.00032000000000000003</v>
      </c>
      <c r="S331" s="216">
        <v>0</v>
      </c>
      <c r="T331" s="217">
        <f>S331*H331</f>
        <v>0</v>
      </c>
      <c r="U331" s="41"/>
      <c r="V331" s="41"/>
      <c r="W331" s="41"/>
      <c r="X331" s="41"/>
      <c r="Y331" s="41"/>
      <c r="Z331" s="41"/>
      <c r="AA331" s="41"/>
      <c r="AB331" s="41"/>
      <c r="AC331" s="41"/>
      <c r="AD331" s="41"/>
      <c r="AE331" s="41"/>
      <c r="AR331" s="218" t="s">
        <v>349</v>
      </c>
      <c r="AT331" s="218" t="s">
        <v>197</v>
      </c>
      <c r="AU331" s="218" t="s">
        <v>86</v>
      </c>
      <c r="AY331" s="19" t="s">
        <v>150</v>
      </c>
      <c r="BE331" s="219">
        <f>IF(N331="základní",J331,0)</f>
        <v>0</v>
      </c>
      <c r="BF331" s="219">
        <f>IF(N331="snížená",J331,0)</f>
        <v>0</v>
      </c>
      <c r="BG331" s="219">
        <f>IF(N331="zákl. přenesená",J331,0)</f>
        <v>0</v>
      </c>
      <c r="BH331" s="219">
        <f>IF(N331="sníž. přenesená",J331,0)</f>
        <v>0</v>
      </c>
      <c r="BI331" s="219">
        <f>IF(N331="nulová",J331,0)</f>
        <v>0</v>
      </c>
      <c r="BJ331" s="19" t="s">
        <v>84</v>
      </c>
      <c r="BK331" s="219">
        <f>ROUND(I331*H331,2)</f>
        <v>0</v>
      </c>
      <c r="BL331" s="19" t="s">
        <v>250</v>
      </c>
      <c r="BM331" s="218" t="s">
        <v>572</v>
      </c>
    </row>
    <row r="332" s="2" customFormat="1">
      <c r="A332" s="41"/>
      <c r="B332" s="42"/>
      <c r="C332" s="43"/>
      <c r="D332" s="227" t="s">
        <v>208</v>
      </c>
      <c r="E332" s="43"/>
      <c r="F332" s="257" t="s">
        <v>573</v>
      </c>
      <c r="G332" s="43"/>
      <c r="H332" s="43"/>
      <c r="I332" s="222"/>
      <c r="J332" s="43"/>
      <c r="K332" s="43"/>
      <c r="L332" s="47"/>
      <c r="M332" s="223"/>
      <c r="N332" s="224"/>
      <c r="O332" s="87"/>
      <c r="P332" s="87"/>
      <c r="Q332" s="87"/>
      <c r="R332" s="87"/>
      <c r="S332" s="87"/>
      <c r="T332" s="88"/>
      <c r="U332" s="41"/>
      <c r="V332" s="41"/>
      <c r="W332" s="41"/>
      <c r="X332" s="41"/>
      <c r="Y332" s="41"/>
      <c r="Z332" s="41"/>
      <c r="AA332" s="41"/>
      <c r="AB332" s="41"/>
      <c r="AC332" s="41"/>
      <c r="AD332" s="41"/>
      <c r="AE332" s="41"/>
      <c r="AT332" s="19" t="s">
        <v>208</v>
      </c>
      <c r="AU332" s="19" t="s">
        <v>86</v>
      </c>
    </row>
    <row r="333" s="12" customFormat="1" ht="22.8" customHeight="1">
      <c r="A333" s="12"/>
      <c r="B333" s="191"/>
      <c r="C333" s="192"/>
      <c r="D333" s="193" t="s">
        <v>75</v>
      </c>
      <c r="E333" s="205" t="s">
        <v>574</v>
      </c>
      <c r="F333" s="205" t="s">
        <v>575</v>
      </c>
      <c r="G333" s="192"/>
      <c r="H333" s="192"/>
      <c r="I333" s="195"/>
      <c r="J333" s="206">
        <f>BK333</f>
        <v>0</v>
      </c>
      <c r="K333" s="192"/>
      <c r="L333" s="197"/>
      <c r="M333" s="198"/>
      <c r="N333" s="199"/>
      <c r="O333" s="199"/>
      <c r="P333" s="200">
        <f>SUM(P334:P337)</f>
        <v>0</v>
      </c>
      <c r="Q333" s="199"/>
      <c r="R333" s="200">
        <f>SUM(R334:R337)</f>
        <v>0.12200000000000001</v>
      </c>
      <c r="S333" s="199"/>
      <c r="T333" s="201">
        <f>SUM(T334:T337)</f>
        <v>0</v>
      </c>
      <c r="U333" s="12"/>
      <c r="V333" s="12"/>
      <c r="W333" s="12"/>
      <c r="X333" s="12"/>
      <c r="Y333" s="12"/>
      <c r="Z333" s="12"/>
      <c r="AA333" s="12"/>
      <c r="AB333" s="12"/>
      <c r="AC333" s="12"/>
      <c r="AD333" s="12"/>
      <c r="AE333" s="12"/>
      <c r="AR333" s="202" t="s">
        <v>86</v>
      </c>
      <c r="AT333" s="203" t="s">
        <v>75</v>
      </c>
      <c r="AU333" s="203" t="s">
        <v>84</v>
      </c>
      <c r="AY333" s="202" t="s">
        <v>150</v>
      </c>
      <c r="BK333" s="204">
        <f>SUM(BK334:BK337)</f>
        <v>0</v>
      </c>
    </row>
    <row r="334" s="2" customFormat="1" ht="24.15" customHeight="1">
      <c r="A334" s="41"/>
      <c r="B334" s="42"/>
      <c r="C334" s="207" t="s">
        <v>576</v>
      </c>
      <c r="D334" s="207" t="s">
        <v>152</v>
      </c>
      <c r="E334" s="208" t="s">
        <v>577</v>
      </c>
      <c r="F334" s="209" t="s">
        <v>578</v>
      </c>
      <c r="G334" s="210" t="s">
        <v>214</v>
      </c>
      <c r="H334" s="211">
        <v>10</v>
      </c>
      <c r="I334" s="212"/>
      <c r="J334" s="213">
        <f>ROUND(I334*H334,2)</f>
        <v>0</v>
      </c>
      <c r="K334" s="209" t="s">
        <v>156</v>
      </c>
      <c r="L334" s="47"/>
      <c r="M334" s="214" t="s">
        <v>32</v>
      </c>
      <c r="N334" s="215" t="s">
        <v>47</v>
      </c>
      <c r="O334" s="87"/>
      <c r="P334" s="216">
        <f>O334*H334</f>
        <v>0</v>
      </c>
      <c r="Q334" s="216">
        <v>0.012200000000000001</v>
      </c>
      <c r="R334" s="216">
        <f>Q334*H334</f>
        <v>0.12200000000000001</v>
      </c>
      <c r="S334" s="216">
        <v>0</v>
      </c>
      <c r="T334" s="217">
        <f>S334*H334</f>
        <v>0</v>
      </c>
      <c r="U334" s="41"/>
      <c r="V334" s="41"/>
      <c r="W334" s="41"/>
      <c r="X334" s="41"/>
      <c r="Y334" s="41"/>
      <c r="Z334" s="41"/>
      <c r="AA334" s="41"/>
      <c r="AB334" s="41"/>
      <c r="AC334" s="41"/>
      <c r="AD334" s="41"/>
      <c r="AE334" s="41"/>
      <c r="AR334" s="218" t="s">
        <v>250</v>
      </c>
      <c r="AT334" s="218" t="s">
        <v>152</v>
      </c>
      <c r="AU334" s="218" t="s">
        <v>86</v>
      </c>
      <c r="AY334" s="19" t="s">
        <v>150</v>
      </c>
      <c r="BE334" s="219">
        <f>IF(N334="základní",J334,0)</f>
        <v>0</v>
      </c>
      <c r="BF334" s="219">
        <f>IF(N334="snížená",J334,0)</f>
        <v>0</v>
      </c>
      <c r="BG334" s="219">
        <f>IF(N334="zákl. přenesená",J334,0)</f>
        <v>0</v>
      </c>
      <c r="BH334" s="219">
        <f>IF(N334="sníž. přenesená",J334,0)</f>
        <v>0</v>
      </c>
      <c r="BI334" s="219">
        <f>IF(N334="nulová",J334,0)</f>
        <v>0</v>
      </c>
      <c r="BJ334" s="19" t="s">
        <v>84</v>
      </c>
      <c r="BK334" s="219">
        <f>ROUND(I334*H334,2)</f>
        <v>0</v>
      </c>
      <c r="BL334" s="19" t="s">
        <v>250</v>
      </c>
      <c r="BM334" s="218" t="s">
        <v>579</v>
      </c>
    </row>
    <row r="335" s="2" customFormat="1">
      <c r="A335" s="41"/>
      <c r="B335" s="42"/>
      <c r="C335" s="43"/>
      <c r="D335" s="220" t="s">
        <v>159</v>
      </c>
      <c r="E335" s="43"/>
      <c r="F335" s="221" t="s">
        <v>580</v>
      </c>
      <c r="G335" s="43"/>
      <c r="H335" s="43"/>
      <c r="I335" s="222"/>
      <c r="J335" s="43"/>
      <c r="K335" s="43"/>
      <c r="L335" s="47"/>
      <c r="M335" s="223"/>
      <c r="N335" s="224"/>
      <c r="O335" s="87"/>
      <c r="P335" s="87"/>
      <c r="Q335" s="87"/>
      <c r="R335" s="87"/>
      <c r="S335" s="87"/>
      <c r="T335" s="88"/>
      <c r="U335" s="41"/>
      <c r="V335" s="41"/>
      <c r="W335" s="41"/>
      <c r="X335" s="41"/>
      <c r="Y335" s="41"/>
      <c r="Z335" s="41"/>
      <c r="AA335" s="41"/>
      <c r="AB335" s="41"/>
      <c r="AC335" s="41"/>
      <c r="AD335" s="41"/>
      <c r="AE335" s="41"/>
      <c r="AT335" s="19" t="s">
        <v>159</v>
      </c>
      <c r="AU335" s="19" t="s">
        <v>86</v>
      </c>
    </row>
    <row r="336" s="2" customFormat="1" ht="37.8" customHeight="1">
      <c r="A336" s="41"/>
      <c r="B336" s="42"/>
      <c r="C336" s="207" t="s">
        <v>581</v>
      </c>
      <c r="D336" s="207" t="s">
        <v>152</v>
      </c>
      <c r="E336" s="208" t="s">
        <v>582</v>
      </c>
      <c r="F336" s="209" t="s">
        <v>583</v>
      </c>
      <c r="G336" s="210" t="s">
        <v>180</v>
      </c>
      <c r="H336" s="211">
        <v>0.122</v>
      </c>
      <c r="I336" s="212"/>
      <c r="J336" s="213">
        <f>ROUND(I336*H336,2)</f>
        <v>0</v>
      </c>
      <c r="K336" s="209" t="s">
        <v>156</v>
      </c>
      <c r="L336" s="47"/>
      <c r="M336" s="214" t="s">
        <v>32</v>
      </c>
      <c r="N336" s="215" t="s">
        <v>47</v>
      </c>
      <c r="O336" s="87"/>
      <c r="P336" s="216">
        <f>O336*H336</f>
        <v>0</v>
      </c>
      <c r="Q336" s="216">
        <v>0</v>
      </c>
      <c r="R336" s="216">
        <f>Q336*H336</f>
        <v>0</v>
      </c>
      <c r="S336" s="216">
        <v>0</v>
      </c>
      <c r="T336" s="217">
        <f>S336*H336</f>
        <v>0</v>
      </c>
      <c r="U336" s="41"/>
      <c r="V336" s="41"/>
      <c r="W336" s="41"/>
      <c r="X336" s="41"/>
      <c r="Y336" s="41"/>
      <c r="Z336" s="41"/>
      <c r="AA336" s="41"/>
      <c r="AB336" s="41"/>
      <c r="AC336" s="41"/>
      <c r="AD336" s="41"/>
      <c r="AE336" s="41"/>
      <c r="AR336" s="218" t="s">
        <v>250</v>
      </c>
      <c r="AT336" s="218" t="s">
        <v>152</v>
      </c>
      <c r="AU336" s="218" t="s">
        <v>86</v>
      </c>
      <c r="AY336" s="19" t="s">
        <v>150</v>
      </c>
      <c r="BE336" s="219">
        <f>IF(N336="základní",J336,0)</f>
        <v>0</v>
      </c>
      <c r="BF336" s="219">
        <f>IF(N336="snížená",J336,0)</f>
        <v>0</v>
      </c>
      <c r="BG336" s="219">
        <f>IF(N336="zákl. přenesená",J336,0)</f>
        <v>0</v>
      </c>
      <c r="BH336" s="219">
        <f>IF(N336="sníž. přenesená",J336,0)</f>
        <v>0</v>
      </c>
      <c r="BI336" s="219">
        <f>IF(N336="nulová",J336,0)</f>
        <v>0</v>
      </c>
      <c r="BJ336" s="19" t="s">
        <v>84</v>
      </c>
      <c r="BK336" s="219">
        <f>ROUND(I336*H336,2)</f>
        <v>0</v>
      </c>
      <c r="BL336" s="19" t="s">
        <v>250</v>
      </c>
      <c r="BM336" s="218" t="s">
        <v>584</v>
      </c>
    </row>
    <row r="337" s="2" customFormat="1">
      <c r="A337" s="41"/>
      <c r="B337" s="42"/>
      <c r="C337" s="43"/>
      <c r="D337" s="220" t="s">
        <v>159</v>
      </c>
      <c r="E337" s="43"/>
      <c r="F337" s="221" t="s">
        <v>585</v>
      </c>
      <c r="G337" s="43"/>
      <c r="H337" s="43"/>
      <c r="I337" s="222"/>
      <c r="J337" s="43"/>
      <c r="K337" s="43"/>
      <c r="L337" s="47"/>
      <c r="M337" s="223"/>
      <c r="N337" s="224"/>
      <c r="O337" s="87"/>
      <c r="P337" s="87"/>
      <c r="Q337" s="87"/>
      <c r="R337" s="87"/>
      <c r="S337" s="87"/>
      <c r="T337" s="88"/>
      <c r="U337" s="41"/>
      <c r="V337" s="41"/>
      <c r="W337" s="41"/>
      <c r="X337" s="41"/>
      <c r="Y337" s="41"/>
      <c r="Z337" s="41"/>
      <c r="AA337" s="41"/>
      <c r="AB337" s="41"/>
      <c r="AC337" s="41"/>
      <c r="AD337" s="41"/>
      <c r="AE337" s="41"/>
      <c r="AT337" s="19" t="s">
        <v>159</v>
      </c>
      <c r="AU337" s="19" t="s">
        <v>86</v>
      </c>
    </row>
    <row r="338" s="12" customFormat="1" ht="22.8" customHeight="1">
      <c r="A338" s="12"/>
      <c r="B338" s="191"/>
      <c r="C338" s="192"/>
      <c r="D338" s="193" t="s">
        <v>75</v>
      </c>
      <c r="E338" s="205" t="s">
        <v>586</v>
      </c>
      <c r="F338" s="205" t="s">
        <v>587</v>
      </c>
      <c r="G338" s="192"/>
      <c r="H338" s="192"/>
      <c r="I338" s="195"/>
      <c r="J338" s="206">
        <f>BK338</f>
        <v>0</v>
      </c>
      <c r="K338" s="192"/>
      <c r="L338" s="197"/>
      <c r="M338" s="198"/>
      <c r="N338" s="199"/>
      <c r="O338" s="199"/>
      <c r="P338" s="200">
        <f>SUM(P339:P372)</f>
        <v>0</v>
      </c>
      <c r="Q338" s="199"/>
      <c r="R338" s="200">
        <f>SUM(R339:R372)</f>
        <v>0.14545</v>
      </c>
      <c r="S338" s="199"/>
      <c r="T338" s="201">
        <f>SUM(T339:T372)</f>
        <v>0.19359999999999999</v>
      </c>
      <c r="U338" s="12"/>
      <c r="V338" s="12"/>
      <c r="W338" s="12"/>
      <c r="X338" s="12"/>
      <c r="Y338" s="12"/>
      <c r="Z338" s="12"/>
      <c r="AA338" s="12"/>
      <c r="AB338" s="12"/>
      <c r="AC338" s="12"/>
      <c r="AD338" s="12"/>
      <c r="AE338" s="12"/>
      <c r="AR338" s="202" t="s">
        <v>86</v>
      </c>
      <c r="AT338" s="203" t="s">
        <v>75</v>
      </c>
      <c r="AU338" s="203" t="s">
        <v>84</v>
      </c>
      <c r="AY338" s="202" t="s">
        <v>150</v>
      </c>
      <c r="BK338" s="204">
        <f>SUM(BK339:BK372)</f>
        <v>0</v>
      </c>
    </row>
    <row r="339" s="2" customFormat="1" ht="24.15" customHeight="1">
      <c r="A339" s="41"/>
      <c r="B339" s="42"/>
      <c r="C339" s="207" t="s">
        <v>588</v>
      </c>
      <c r="D339" s="207" t="s">
        <v>152</v>
      </c>
      <c r="E339" s="208" t="s">
        <v>589</v>
      </c>
      <c r="F339" s="209" t="s">
        <v>590</v>
      </c>
      <c r="G339" s="210" t="s">
        <v>360</v>
      </c>
      <c r="H339" s="211">
        <v>3</v>
      </c>
      <c r="I339" s="212"/>
      <c r="J339" s="213">
        <f>ROUND(I339*H339,2)</f>
        <v>0</v>
      </c>
      <c r="K339" s="209" t="s">
        <v>156</v>
      </c>
      <c r="L339" s="47"/>
      <c r="M339" s="214" t="s">
        <v>32</v>
      </c>
      <c r="N339" s="215" t="s">
        <v>47</v>
      </c>
      <c r="O339" s="87"/>
      <c r="P339" s="216">
        <f>O339*H339</f>
        <v>0</v>
      </c>
      <c r="Q339" s="216">
        <v>0</v>
      </c>
      <c r="R339" s="216">
        <f>Q339*H339</f>
        <v>0</v>
      </c>
      <c r="S339" s="216">
        <v>0</v>
      </c>
      <c r="T339" s="217">
        <f>S339*H339</f>
        <v>0</v>
      </c>
      <c r="U339" s="41"/>
      <c r="V339" s="41"/>
      <c r="W339" s="41"/>
      <c r="X339" s="41"/>
      <c r="Y339" s="41"/>
      <c r="Z339" s="41"/>
      <c r="AA339" s="41"/>
      <c r="AB339" s="41"/>
      <c r="AC339" s="41"/>
      <c r="AD339" s="41"/>
      <c r="AE339" s="41"/>
      <c r="AR339" s="218" t="s">
        <v>250</v>
      </c>
      <c r="AT339" s="218" t="s">
        <v>152</v>
      </c>
      <c r="AU339" s="218" t="s">
        <v>86</v>
      </c>
      <c r="AY339" s="19" t="s">
        <v>150</v>
      </c>
      <c r="BE339" s="219">
        <f>IF(N339="základní",J339,0)</f>
        <v>0</v>
      </c>
      <c r="BF339" s="219">
        <f>IF(N339="snížená",J339,0)</f>
        <v>0</v>
      </c>
      <c r="BG339" s="219">
        <f>IF(N339="zákl. přenesená",J339,0)</f>
        <v>0</v>
      </c>
      <c r="BH339" s="219">
        <f>IF(N339="sníž. přenesená",J339,0)</f>
        <v>0</v>
      </c>
      <c r="BI339" s="219">
        <f>IF(N339="nulová",J339,0)</f>
        <v>0</v>
      </c>
      <c r="BJ339" s="19" t="s">
        <v>84</v>
      </c>
      <c r="BK339" s="219">
        <f>ROUND(I339*H339,2)</f>
        <v>0</v>
      </c>
      <c r="BL339" s="19" t="s">
        <v>250</v>
      </c>
      <c r="BM339" s="218" t="s">
        <v>591</v>
      </c>
    </row>
    <row r="340" s="2" customFormat="1">
      <c r="A340" s="41"/>
      <c r="B340" s="42"/>
      <c r="C340" s="43"/>
      <c r="D340" s="220" t="s">
        <v>159</v>
      </c>
      <c r="E340" s="43"/>
      <c r="F340" s="221" t="s">
        <v>592</v>
      </c>
      <c r="G340" s="43"/>
      <c r="H340" s="43"/>
      <c r="I340" s="222"/>
      <c r="J340" s="43"/>
      <c r="K340" s="43"/>
      <c r="L340" s="47"/>
      <c r="M340" s="223"/>
      <c r="N340" s="224"/>
      <c r="O340" s="87"/>
      <c r="P340" s="87"/>
      <c r="Q340" s="87"/>
      <c r="R340" s="87"/>
      <c r="S340" s="87"/>
      <c r="T340" s="88"/>
      <c r="U340" s="41"/>
      <c r="V340" s="41"/>
      <c r="W340" s="41"/>
      <c r="X340" s="41"/>
      <c r="Y340" s="41"/>
      <c r="Z340" s="41"/>
      <c r="AA340" s="41"/>
      <c r="AB340" s="41"/>
      <c r="AC340" s="41"/>
      <c r="AD340" s="41"/>
      <c r="AE340" s="41"/>
      <c r="AT340" s="19" t="s">
        <v>159</v>
      </c>
      <c r="AU340" s="19" t="s">
        <v>86</v>
      </c>
    </row>
    <row r="341" s="2" customFormat="1" ht="16.5" customHeight="1">
      <c r="A341" s="41"/>
      <c r="B341" s="42"/>
      <c r="C341" s="247" t="s">
        <v>593</v>
      </c>
      <c r="D341" s="247" t="s">
        <v>197</v>
      </c>
      <c r="E341" s="248" t="s">
        <v>594</v>
      </c>
      <c r="F341" s="249" t="s">
        <v>595</v>
      </c>
      <c r="G341" s="250" t="s">
        <v>360</v>
      </c>
      <c r="H341" s="251">
        <v>2</v>
      </c>
      <c r="I341" s="252"/>
      <c r="J341" s="253">
        <f>ROUND(I341*H341,2)</f>
        <v>0</v>
      </c>
      <c r="K341" s="249" t="s">
        <v>156</v>
      </c>
      <c r="L341" s="254"/>
      <c r="M341" s="255" t="s">
        <v>32</v>
      </c>
      <c r="N341" s="256" t="s">
        <v>47</v>
      </c>
      <c r="O341" s="87"/>
      <c r="P341" s="216">
        <f>O341*H341</f>
        <v>0</v>
      </c>
      <c r="Q341" s="216">
        <v>0.016</v>
      </c>
      <c r="R341" s="216">
        <f>Q341*H341</f>
        <v>0.032000000000000001</v>
      </c>
      <c r="S341" s="216">
        <v>0</v>
      </c>
      <c r="T341" s="217">
        <f>S341*H341</f>
        <v>0</v>
      </c>
      <c r="U341" s="41"/>
      <c r="V341" s="41"/>
      <c r="W341" s="41"/>
      <c r="X341" s="41"/>
      <c r="Y341" s="41"/>
      <c r="Z341" s="41"/>
      <c r="AA341" s="41"/>
      <c r="AB341" s="41"/>
      <c r="AC341" s="41"/>
      <c r="AD341" s="41"/>
      <c r="AE341" s="41"/>
      <c r="AR341" s="218" t="s">
        <v>349</v>
      </c>
      <c r="AT341" s="218" t="s">
        <v>197</v>
      </c>
      <c r="AU341" s="218" t="s">
        <v>86</v>
      </c>
      <c r="AY341" s="19" t="s">
        <v>150</v>
      </c>
      <c r="BE341" s="219">
        <f>IF(N341="základní",J341,0)</f>
        <v>0</v>
      </c>
      <c r="BF341" s="219">
        <f>IF(N341="snížená",J341,0)</f>
        <v>0</v>
      </c>
      <c r="BG341" s="219">
        <f>IF(N341="zákl. přenesená",J341,0)</f>
        <v>0</v>
      </c>
      <c r="BH341" s="219">
        <f>IF(N341="sníž. přenesená",J341,0)</f>
        <v>0</v>
      </c>
      <c r="BI341" s="219">
        <f>IF(N341="nulová",J341,0)</f>
        <v>0</v>
      </c>
      <c r="BJ341" s="19" t="s">
        <v>84</v>
      </c>
      <c r="BK341" s="219">
        <f>ROUND(I341*H341,2)</f>
        <v>0</v>
      </c>
      <c r="BL341" s="19" t="s">
        <v>250</v>
      </c>
      <c r="BM341" s="218" t="s">
        <v>596</v>
      </c>
    </row>
    <row r="342" s="2" customFormat="1" ht="16.5" customHeight="1">
      <c r="A342" s="41"/>
      <c r="B342" s="42"/>
      <c r="C342" s="247" t="s">
        <v>597</v>
      </c>
      <c r="D342" s="247" t="s">
        <v>197</v>
      </c>
      <c r="E342" s="248" t="s">
        <v>598</v>
      </c>
      <c r="F342" s="249" t="s">
        <v>599</v>
      </c>
      <c r="G342" s="250" t="s">
        <v>360</v>
      </c>
      <c r="H342" s="251">
        <v>1</v>
      </c>
      <c r="I342" s="252"/>
      <c r="J342" s="253">
        <f>ROUND(I342*H342,2)</f>
        <v>0</v>
      </c>
      <c r="K342" s="249" t="s">
        <v>156</v>
      </c>
      <c r="L342" s="254"/>
      <c r="M342" s="255" t="s">
        <v>32</v>
      </c>
      <c r="N342" s="256" t="s">
        <v>47</v>
      </c>
      <c r="O342" s="87"/>
      <c r="P342" s="216">
        <f>O342*H342</f>
        <v>0</v>
      </c>
      <c r="Q342" s="216">
        <v>0.0195</v>
      </c>
      <c r="R342" s="216">
        <f>Q342*H342</f>
        <v>0.0195</v>
      </c>
      <c r="S342" s="216">
        <v>0</v>
      </c>
      <c r="T342" s="217">
        <f>S342*H342</f>
        <v>0</v>
      </c>
      <c r="U342" s="41"/>
      <c r="V342" s="41"/>
      <c r="W342" s="41"/>
      <c r="X342" s="41"/>
      <c r="Y342" s="41"/>
      <c r="Z342" s="41"/>
      <c r="AA342" s="41"/>
      <c r="AB342" s="41"/>
      <c r="AC342" s="41"/>
      <c r="AD342" s="41"/>
      <c r="AE342" s="41"/>
      <c r="AR342" s="218" t="s">
        <v>349</v>
      </c>
      <c r="AT342" s="218" t="s">
        <v>197</v>
      </c>
      <c r="AU342" s="218" t="s">
        <v>86</v>
      </c>
      <c r="AY342" s="19" t="s">
        <v>150</v>
      </c>
      <c r="BE342" s="219">
        <f>IF(N342="základní",J342,0)</f>
        <v>0</v>
      </c>
      <c r="BF342" s="219">
        <f>IF(N342="snížená",J342,0)</f>
        <v>0</v>
      </c>
      <c r="BG342" s="219">
        <f>IF(N342="zákl. přenesená",J342,0)</f>
        <v>0</v>
      </c>
      <c r="BH342" s="219">
        <f>IF(N342="sníž. přenesená",J342,0)</f>
        <v>0</v>
      </c>
      <c r="BI342" s="219">
        <f>IF(N342="nulová",J342,0)</f>
        <v>0</v>
      </c>
      <c r="BJ342" s="19" t="s">
        <v>84</v>
      </c>
      <c r="BK342" s="219">
        <f>ROUND(I342*H342,2)</f>
        <v>0</v>
      </c>
      <c r="BL342" s="19" t="s">
        <v>250</v>
      </c>
      <c r="BM342" s="218" t="s">
        <v>600</v>
      </c>
    </row>
    <row r="343" s="2" customFormat="1" ht="24.15" customHeight="1">
      <c r="A343" s="41"/>
      <c r="B343" s="42"/>
      <c r="C343" s="207" t="s">
        <v>601</v>
      </c>
      <c r="D343" s="207" t="s">
        <v>152</v>
      </c>
      <c r="E343" s="208" t="s">
        <v>602</v>
      </c>
      <c r="F343" s="209" t="s">
        <v>603</v>
      </c>
      <c r="G343" s="210" t="s">
        <v>360</v>
      </c>
      <c r="H343" s="211">
        <v>1</v>
      </c>
      <c r="I343" s="212"/>
      <c r="J343" s="213">
        <f>ROUND(I343*H343,2)</f>
        <v>0</v>
      </c>
      <c r="K343" s="209" t="s">
        <v>156</v>
      </c>
      <c r="L343" s="47"/>
      <c r="M343" s="214" t="s">
        <v>32</v>
      </c>
      <c r="N343" s="215" t="s">
        <v>47</v>
      </c>
      <c r="O343" s="87"/>
      <c r="P343" s="216">
        <f>O343*H343</f>
        <v>0</v>
      </c>
      <c r="Q343" s="216">
        <v>0</v>
      </c>
      <c r="R343" s="216">
        <f>Q343*H343</f>
        <v>0</v>
      </c>
      <c r="S343" s="216">
        <v>0</v>
      </c>
      <c r="T343" s="217">
        <f>S343*H343</f>
        <v>0</v>
      </c>
      <c r="U343" s="41"/>
      <c r="V343" s="41"/>
      <c r="W343" s="41"/>
      <c r="X343" s="41"/>
      <c r="Y343" s="41"/>
      <c r="Z343" s="41"/>
      <c r="AA343" s="41"/>
      <c r="AB343" s="41"/>
      <c r="AC343" s="41"/>
      <c r="AD343" s="41"/>
      <c r="AE343" s="41"/>
      <c r="AR343" s="218" t="s">
        <v>250</v>
      </c>
      <c r="AT343" s="218" t="s">
        <v>152</v>
      </c>
      <c r="AU343" s="218" t="s">
        <v>86</v>
      </c>
      <c r="AY343" s="19" t="s">
        <v>150</v>
      </c>
      <c r="BE343" s="219">
        <f>IF(N343="základní",J343,0)</f>
        <v>0</v>
      </c>
      <c r="BF343" s="219">
        <f>IF(N343="snížená",J343,0)</f>
        <v>0</v>
      </c>
      <c r="BG343" s="219">
        <f>IF(N343="zákl. přenesená",J343,0)</f>
        <v>0</v>
      </c>
      <c r="BH343" s="219">
        <f>IF(N343="sníž. přenesená",J343,0)</f>
        <v>0</v>
      </c>
      <c r="BI343" s="219">
        <f>IF(N343="nulová",J343,0)</f>
        <v>0</v>
      </c>
      <c r="BJ343" s="19" t="s">
        <v>84</v>
      </c>
      <c r="BK343" s="219">
        <f>ROUND(I343*H343,2)</f>
        <v>0</v>
      </c>
      <c r="BL343" s="19" t="s">
        <v>250</v>
      </c>
      <c r="BM343" s="218" t="s">
        <v>604</v>
      </c>
    </row>
    <row r="344" s="2" customFormat="1">
      <c r="A344" s="41"/>
      <c r="B344" s="42"/>
      <c r="C344" s="43"/>
      <c r="D344" s="220" t="s">
        <v>159</v>
      </c>
      <c r="E344" s="43"/>
      <c r="F344" s="221" t="s">
        <v>605</v>
      </c>
      <c r="G344" s="43"/>
      <c r="H344" s="43"/>
      <c r="I344" s="222"/>
      <c r="J344" s="43"/>
      <c r="K344" s="43"/>
      <c r="L344" s="47"/>
      <c r="M344" s="223"/>
      <c r="N344" s="224"/>
      <c r="O344" s="87"/>
      <c r="P344" s="87"/>
      <c r="Q344" s="87"/>
      <c r="R344" s="87"/>
      <c r="S344" s="87"/>
      <c r="T344" s="88"/>
      <c r="U344" s="41"/>
      <c r="V344" s="41"/>
      <c r="W344" s="41"/>
      <c r="X344" s="41"/>
      <c r="Y344" s="41"/>
      <c r="Z344" s="41"/>
      <c r="AA344" s="41"/>
      <c r="AB344" s="41"/>
      <c r="AC344" s="41"/>
      <c r="AD344" s="41"/>
      <c r="AE344" s="41"/>
      <c r="AT344" s="19" t="s">
        <v>159</v>
      </c>
      <c r="AU344" s="19" t="s">
        <v>86</v>
      </c>
    </row>
    <row r="345" s="2" customFormat="1" ht="16.5" customHeight="1">
      <c r="A345" s="41"/>
      <c r="B345" s="42"/>
      <c r="C345" s="247" t="s">
        <v>606</v>
      </c>
      <c r="D345" s="247" t="s">
        <v>197</v>
      </c>
      <c r="E345" s="248" t="s">
        <v>607</v>
      </c>
      <c r="F345" s="249" t="s">
        <v>608</v>
      </c>
      <c r="G345" s="250" t="s">
        <v>360</v>
      </c>
      <c r="H345" s="251">
        <v>1</v>
      </c>
      <c r="I345" s="252"/>
      <c r="J345" s="253">
        <f>ROUND(I345*H345,2)</f>
        <v>0</v>
      </c>
      <c r="K345" s="249" t="s">
        <v>156</v>
      </c>
      <c r="L345" s="254"/>
      <c r="M345" s="255" t="s">
        <v>32</v>
      </c>
      <c r="N345" s="256" t="s">
        <v>47</v>
      </c>
      <c r="O345" s="87"/>
      <c r="P345" s="216">
        <f>O345*H345</f>
        <v>0</v>
      </c>
      <c r="Q345" s="216">
        <v>0.032000000000000001</v>
      </c>
      <c r="R345" s="216">
        <f>Q345*H345</f>
        <v>0.032000000000000001</v>
      </c>
      <c r="S345" s="216">
        <v>0</v>
      </c>
      <c r="T345" s="217">
        <f>S345*H345</f>
        <v>0</v>
      </c>
      <c r="U345" s="41"/>
      <c r="V345" s="41"/>
      <c r="W345" s="41"/>
      <c r="X345" s="41"/>
      <c r="Y345" s="41"/>
      <c r="Z345" s="41"/>
      <c r="AA345" s="41"/>
      <c r="AB345" s="41"/>
      <c r="AC345" s="41"/>
      <c r="AD345" s="41"/>
      <c r="AE345" s="41"/>
      <c r="AR345" s="218" t="s">
        <v>349</v>
      </c>
      <c r="AT345" s="218" t="s">
        <v>197</v>
      </c>
      <c r="AU345" s="218" t="s">
        <v>86</v>
      </c>
      <c r="AY345" s="19" t="s">
        <v>150</v>
      </c>
      <c r="BE345" s="219">
        <f>IF(N345="základní",J345,0)</f>
        <v>0</v>
      </c>
      <c r="BF345" s="219">
        <f>IF(N345="snížená",J345,0)</f>
        <v>0</v>
      </c>
      <c r="BG345" s="219">
        <f>IF(N345="zákl. přenesená",J345,0)</f>
        <v>0</v>
      </c>
      <c r="BH345" s="219">
        <f>IF(N345="sníž. přenesená",J345,0)</f>
        <v>0</v>
      </c>
      <c r="BI345" s="219">
        <f>IF(N345="nulová",J345,0)</f>
        <v>0</v>
      </c>
      <c r="BJ345" s="19" t="s">
        <v>84</v>
      </c>
      <c r="BK345" s="219">
        <f>ROUND(I345*H345,2)</f>
        <v>0</v>
      </c>
      <c r="BL345" s="19" t="s">
        <v>250</v>
      </c>
      <c r="BM345" s="218" t="s">
        <v>609</v>
      </c>
    </row>
    <row r="346" s="2" customFormat="1">
      <c r="A346" s="41"/>
      <c r="B346" s="42"/>
      <c r="C346" s="43"/>
      <c r="D346" s="227" t="s">
        <v>208</v>
      </c>
      <c r="E346" s="43"/>
      <c r="F346" s="257" t="s">
        <v>610</v>
      </c>
      <c r="G346" s="43"/>
      <c r="H346" s="43"/>
      <c r="I346" s="222"/>
      <c r="J346" s="43"/>
      <c r="K346" s="43"/>
      <c r="L346" s="47"/>
      <c r="M346" s="223"/>
      <c r="N346" s="224"/>
      <c r="O346" s="87"/>
      <c r="P346" s="87"/>
      <c r="Q346" s="87"/>
      <c r="R346" s="87"/>
      <c r="S346" s="87"/>
      <c r="T346" s="88"/>
      <c r="U346" s="41"/>
      <c r="V346" s="41"/>
      <c r="W346" s="41"/>
      <c r="X346" s="41"/>
      <c r="Y346" s="41"/>
      <c r="Z346" s="41"/>
      <c r="AA346" s="41"/>
      <c r="AB346" s="41"/>
      <c r="AC346" s="41"/>
      <c r="AD346" s="41"/>
      <c r="AE346" s="41"/>
      <c r="AT346" s="19" t="s">
        <v>208</v>
      </c>
      <c r="AU346" s="19" t="s">
        <v>86</v>
      </c>
    </row>
    <row r="347" s="2" customFormat="1" ht="16.5" customHeight="1">
      <c r="A347" s="41"/>
      <c r="B347" s="42"/>
      <c r="C347" s="207" t="s">
        <v>611</v>
      </c>
      <c r="D347" s="207" t="s">
        <v>152</v>
      </c>
      <c r="E347" s="208" t="s">
        <v>612</v>
      </c>
      <c r="F347" s="209" t="s">
        <v>613</v>
      </c>
      <c r="G347" s="210" t="s">
        <v>360</v>
      </c>
      <c r="H347" s="211">
        <v>8</v>
      </c>
      <c r="I347" s="212"/>
      <c r="J347" s="213">
        <f>ROUND(I347*H347,2)</f>
        <v>0</v>
      </c>
      <c r="K347" s="209" t="s">
        <v>156</v>
      </c>
      <c r="L347" s="47"/>
      <c r="M347" s="214" t="s">
        <v>32</v>
      </c>
      <c r="N347" s="215" t="s">
        <v>47</v>
      </c>
      <c r="O347" s="87"/>
      <c r="P347" s="216">
        <f>O347*H347</f>
        <v>0</v>
      </c>
      <c r="Q347" s="216">
        <v>0</v>
      </c>
      <c r="R347" s="216">
        <f>Q347*H347</f>
        <v>0</v>
      </c>
      <c r="S347" s="216">
        <v>0</v>
      </c>
      <c r="T347" s="217">
        <f>S347*H347</f>
        <v>0</v>
      </c>
      <c r="U347" s="41"/>
      <c r="V347" s="41"/>
      <c r="W347" s="41"/>
      <c r="X347" s="41"/>
      <c r="Y347" s="41"/>
      <c r="Z347" s="41"/>
      <c r="AA347" s="41"/>
      <c r="AB347" s="41"/>
      <c r="AC347" s="41"/>
      <c r="AD347" s="41"/>
      <c r="AE347" s="41"/>
      <c r="AR347" s="218" t="s">
        <v>250</v>
      </c>
      <c r="AT347" s="218" t="s">
        <v>152</v>
      </c>
      <c r="AU347" s="218" t="s">
        <v>86</v>
      </c>
      <c r="AY347" s="19" t="s">
        <v>150</v>
      </c>
      <c r="BE347" s="219">
        <f>IF(N347="základní",J347,0)</f>
        <v>0</v>
      </c>
      <c r="BF347" s="219">
        <f>IF(N347="snížená",J347,0)</f>
        <v>0</v>
      </c>
      <c r="BG347" s="219">
        <f>IF(N347="zákl. přenesená",J347,0)</f>
        <v>0</v>
      </c>
      <c r="BH347" s="219">
        <f>IF(N347="sníž. přenesená",J347,0)</f>
        <v>0</v>
      </c>
      <c r="BI347" s="219">
        <f>IF(N347="nulová",J347,0)</f>
        <v>0</v>
      </c>
      <c r="BJ347" s="19" t="s">
        <v>84</v>
      </c>
      <c r="BK347" s="219">
        <f>ROUND(I347*H347,2)</f>
        <v>0</v>
      </c>
      <c r="BL347" s="19" t="s">
        <v>250</v>
      </c>
      <c r="BM347" s="218" t="s">
        <v>614</v>
      </c>
    </row>
    <row r="348" s="2" customFormat="1">
      <c r="A348" s="41"/>
      <c r="B348" s="42"/>
      <c r="C348" s="43"/>
      <c r="D348" s="220" t="s">
        <v>159</v>
      </c>
      <c r="E348" s="43"/>
      <c r="F348" s="221" t="s">
        <v>615</v>
      </c>
      <c r="G348" s="43"/>
      <c r="H348" s="43"/>
      <c r="I348" s="222"/>
      <c r="J348" s="43"/>
      <c r="K348" s="43"/>
      <c r="L348" s="47"/>
      <c r="M348" s="223"/>
      <c r="N348" s="224"/>
      <c r="O348" s="87"/>
      <c r="P348" s="87"/>
      <c r="Q348" s="87"/>
      <c r="R348" s="87"/>
      <c r="S348" s="87"/>
      <c r="T348" s="88"/>
      <c r="U348" s="41"/>
      <c r="V348" s="41"/>
      <c r="W348" s="41"/>
      <c r="X348" s="41"/>
      <c r="Y348" s="41"/>
      <c r="Z348" s="41"/>
      <c r="AA348" s="41"/>
      <c r="AB348" s="41"/>
      <c r="AC348" s="41"/>
      <c r="AD348" s="41"/>
      <c r="AE348" s="41"/>
      <c r="AT348" s="19" t="s">
        <v>159</v>
      </c>
      <c r="AU348" s="19" t="s">
        <v>86</v>
      </c>
    </row>
    <row r="349" s="2" customFormat="1" ht="16.5" customHeight="1">
      <c r="A349" s="41"/>
      <c r="B349" s="42"/>
      <c r="C349" s="247" t="s">
        <v>616</v>
      </c>
      <c r="D349" s="247" t="s">
        <v>197</v>
      </c>
      <c r="E349" s="248" t="s">
        <v>617</v>
      </c>
      <c r="F349" s="249" t="s">
        <v>618</v>
      </c>
      <c r="G349" s="250" t="s">
        <v>360</v>
      </c>
      <c r="H349" s="251">
        <v>8</v>
      </c>
      <c r="I349" s="252"/>
      <c r="J349" s="253">
        <f>ROUND(I349*H349,2)</f>
        <v>0</v>
      </c>
      <c r="K349" s="249" t="s">
        <v>504</v>
      </c>
      <c r="L349" s="254"/>
      <c r="M349" s="255" t="s">
        <v>32</v>
      </c>
      <c r="N349" s="256" t="s">
        <v>47</v>
      </c>
      <c r="O349" s="87"/>
      <c r="P349" s="216">
        <f>O349*H349</f>
        <v>0</v>
      </c>
      <c r="Q349" s="216">
        <v>0.00040000000000000002</v>
      </c>
      <c r="R349" s="216">
        <f>Q349*H349</f>
        <v>0.0032000000000000002</v>
      </c>
      <c r="S349" s="216">
        <v>0</v>
      </c>
      <c r="T349" s="217">
        <f>S349*H349</f>
        <v>0</v>
      </c>
      <c r="U349" s="41"/>
      <c r="V349" s="41"/>
      <c r="W349" s="41"/>
      <c r="X349" s="41"/>
      <c r="Y349" s="41"/>
      <c r="Z349" s="41"/>
      <c r="AA349" s="41"/>
      <c r="AB349" s="41"/>
      <c r="AC349" s="41"/>
      <c r="AD349" s="41"/>
      <c r="AE349" s="41"/>
      <c r="AR349" s="218" t="s">
        <v>349</v>
      </c>
      <c r="AT349" s="218" t="s">
        <v>197</v>
      </c>
      <c r="AU349" s="218" t="s">
        <v>86</v>
      </c>
      <c r="AY349" s="19" t="s">
        <v>150</v>
      </c>
      <c r="BE349" s="219">
        <f>IF(N349="základní",J349,0)</f>
        <v>0</v>
      </c>
      <c r="BF349" s="219">
        <f>IF(N349="snížená",J349,0)</f>
        <v>0</v>
      </c>
      <c r="BG349" s="219">
        <f>IF(N349="zákl. přenesená",J349,0)</f>
        <v>0</v>
      </c>
      <c r="BH349" s="219">
        <f>IF(N349="sníž. přenesená",J349,0)</f>
        <v>0</v>
      </c>
      <c r="BI349" s="219">
        <f>IF(N349="nulová",J349,0)</f>
        <v>0</v>
      </c>
      <c r="BJ349" s="19" t="s">
        <v>84</v>
      </c>
      <c r="BK349" s="219">
        <f>ROUND(I349*H349,2)</f>
        <v>0</v>
      </c>
      <c r="BL349" s="19" t="s">
        <v>250</v>
      </c>
      <c r="BM349" s="218" t="s">
        <v>619</v>
      </c>
    </row>
    <row r="350" s="2" customFormat="1" ht="16.5" customHeight="1">
      <c r="A350" s="41"/>
      <c r="B350" s="42"/>
      <c r="C350" s="207" t="s">
        <v>620</v>
      </c>
      <c r="D350" s="207" t="s">
        <v>152</v>
      </c>
      <c r="E350" s="208" t="s">
        <v>621</v>
      </c>
      <c r="F350" s="209" t="s">
        <v>622</v>
      </c>
      <c r="G350" s="210" t="s">
        <v>360</v>
      </c>
      <c r="H350" s="211">
        <v>3</v>
      </c>
      <c r="I350" s="212"/>
      <c r="J350" s="213">
        <f>ROUND(I350*H350,2)</f>
        <v>0</v>
      </c>
      <c r="K350" s="209" t="s">
        <v>156</v>
      </c>
      <c r="L350" s="47"/>
      <c r="M350" s="214" t="s">
        <v>32</v>
      </c>
      <c r="N350" s="215" t="s">
        <v>47</v>
      </c>
      <c r="O350" s="87"/>
      <c r="P350" s="216">
        <f>O350*H350</f>
        <v>0</v>
      </c>
      <c r="Q350" s="216">
        <v>0</v>
      </c>
      <c r="R350" s="216">
        <f>Q350*H350</f>
        <v>0</v>
      </c>
      <c r="S350" s="216">
        <v>0</v>
      </c>
      <c r="T350" s="217">
        <f>S350*H350</f>
        <v>0</v>
      </c>
      <c r="U350" s="41"/>
      <c r="V350" s="41"/>
      <c r="W350" s="41"/>
      <c r="X350" s="41"/>
      <c r="Y350" s="41"/>
      <c r="Z350" s="41"/>
      <c r="AA350" s="41"/>
      <c r="AB350" s="41"/>
      <c r="AC350" s="41"/>
      <c r="AD350" s="41"/>
      <c r="AE350" s="41"/>
      <c r="AR350" s="218" t="s">
        <v>250</v>
      </c>
      <c r="AT350" s="218" t="s">
        <v>152</v>
      </c>
      <c r="AU350" s="218" t="s">
        <v>86</v>
      </c>
      <c r="AY350" s="19" t="s">
        <v>150</v>
      </c>
      <c r="BE350" s="219">
        <f>IF(N350="základní",J350,0)</f>
        <v>0</v>
      </c>
      <c r="BF350" s="219">
        <f>IF(N350="snížená",J350,0)</f>
        <v>0</v>
      </c>
      <c r="BG350" s="219">
        <f>IF(N350="zákl. přenesená",J350,0)</f>
        <v>0</v>
      </c>
      <c r="BH350" s="219">
        <f>IF(N350="sníž. přenesená",J350,0)</f>
        <v>0</v>
      </c>
      <c r="BI350" s="219">
        <f>IF(N350="nulová",J350,0)</f>
        <v>0</v>
      </c>
      <c r="BJ350" s="19" t="s">
        <v>84</v>
      </c>
      <c r="BK350" s="219">
        <f>ROUND(I350*H350,2)</f>
        <v>0</v>
      </c>
      <c r="BL350" s="19" t="s">
        <v>250</v>
      </c>
      <c r="BM350" s="218" t="s">
        <v>623</v>
      </c>
    </row>
    <row r="351" s="2" customFormat="1">
      <c r="A351" s="41"/>
      <c r="B351" s="42"/>
      <c r="C351" s="43"/>
      <c r="D351" s="220" t="s">
        <v>159</v>
      </c>
      <c r="E351" s="43"/>
      <c r="F351" s="221" t="s">
        <v>624</v>
      </c>
      <c r="G351" s="43"/>
      <c r="H351" s="43"/>
      <c r="I351" s="222"/>
      <c r="J351" s="43"/>
      <c r="K351" s="43"/>
      <c r="L351" s="47"/>
      <c r="M351" s="223"/>
      <c r="N351" s="224"/>
      <c r="O351" s="87"/>
      <c r="P351" s="87"/>
      <c r="Q351" s="87"/>
      <c r="R351" s="87"/>
      <c r="S351" s="87"/>
      <c r="T351" s="88"/>
      <c r="U351" s="41"/>
      <c r="V351" s="41"/>
      <c r="W351" s="41"/>
      <c r="X351" s="41"/>
      <c r="Y351" s="41"/>
      <c r="Z351" s="41"/>
      <c r="AA351" s="41"/>
      <c r="AB351" s="41"/>
      <c r="AC351" s="41"/>
      <c r="AD351" s="41"/>
      <c r="AE351" s="41"/>
      <c r="AT351" s="19" t="s">
        <v>159</v>
      </c>
      <c r="AU351" s="19" t="s">
        <v>86</v>
      </c>
    </row>
    <row r="352" s="2" customFormat="1" ht="16.5" customHeight="1">
      <c r="A352" s="41"/>
      <c r="B352" s="42"/>
      <c r="C352" s="247" t="s">
        <v>625</v>
      </c>
      <c r="D352" s="247" t="s">
        <v>197</v>
      </c>
      <c r="E352" s="248" t="s">
        <v>626</v>
      </c>
      <c r="F352" s="249" t="s">
        <v>627</v>
      </c>
      <c r="G352" s="250" t="s">
        <v>360</v>
      </c>
      <c r="H352" s="251">
        <v>3</v>
      </c>
      <c r="I352" s="252"/>
      <c r="J352" s="253">
        <f>ROUND(I352*H352,2)</f>
        <v>0</v>
      </c>
      <c r="K352" s="249" t="s">
        <v>156</v>
      </c>
      <c r="L352" s="254"/>
      <c r="M352" s="255" t="s">
        <v>32</v>
      </c>
      <c r="N352" s="256" t="s">
        <v>47</v>
      </c>
      <c r="O352" s="87"/>
      <c r="P352" s="216">
        <f>O352*H352</f>
        <v>0</v>
      </c>
      <c r="Q352" s="216">
        <v>0.0022000000000000001</v>
      </c>
      <c r="R352" s="216">
        <f>Q352*H352</f>
        <v>0.0066</v>
      </c>
      <c r="S352" s="216">
        <v>0</v>
      </c>
      <c r="T352" s="217">
        <f>S352*H352</f>
        <v>0</v>
      </c>
      <c r="U352" s="41"/>
      <c r="V352" s="41"/>
      <c r="W352" s="41"/>
      <c r="X352" s="41"/>
      <c r="Y352" s="41"/>
      <c r="Z352" s="41"/>
      <c r="AA352" s="41"/>
      <c r="AB352" s="41"/>
      <c r="AC352" s="41"/>
      <c r="AD352" s="41"/>
      <c r="AE352" s="41"/>
      <c r="AR352" s="218" t="s">
        <v>349</v>
      </c>
      <c r="AT352" s="218" t="s">
        <v>197</v>
      </c>
      <c r="AU352" s="218" t="s">
        <v>86</v>
      </c>
      <c r="AY352" s="19" t="s">
        <v>150</v>
      </c>
      <c r="BE352" s="219">
        <f>IF(N352="základní",J352,0)</f>
        <v>0</v>
      </c>
      <c r="BF352" s="219">
        <f>IF(N352="snížená",J352,0)</f>
        <v>0</v>
      </c>
      <c r="BG352" s="219">
        <f>IF(N352="zákl. přenesená",J352,0)</f>
        <v>0</v>
      </c>
      <c r="BH352" s="219">
        <f>IF(N352="sníž. přenesená",J352,0)</f>
        <v>0</v>
      </c>
      <c r="BI352" s="219">
        <f>IF(N352="nulová",J352,0)</f>
        <v>0</v>
      </c>
      <c r="BJ352" s="19" t="s">
        <v>84</v>
      </c>
      <c r="BK352" s="219">
        <f>ROUND(I352*H352,2)</f>
        <v>0</v>
      </c>
      <c r="BL352" s="19" t="s">
        <v>250</v>
      </c>
      <c r="BM352" s="218" t="s">
        <v>628</v>
      </c>
    </row>
    <row r="353" s="2" customFormat="1" ht="16.5" customHeight="1">
      <c r="A353" s="41"/>
      <c r="B353" s="42"/>
      <c r="C353" s="207" t="s">
        <v>629</v>
      </c>
      <c r="D353" s="207" t="s">
        <v>152</v>
      </c>
      <c r="E353" s="208" t="s">
        <v>630</v>
      </c>
      <c r="F353" s="209" t="s">
        <v>631</v>
      </c>
      <c r="G353" s="210" t="s">
        <v>360</v>
      </c>
      <c r="H353" s="211">
        <v>1</v>
      </c>
      <c r="I353" s="212"/>
      <c r="J353" s="213">
        <f>ROUND(I353*H353,2)</f>
        <v>0</v>
      </c>
      <c r="K353" s="209" t="s">
        <v>156</v>
      </c>
      <c r="L353" s="47"/>
      <c r="M353" s="214" t="s">
        <v>32</v>
      </c>
      <c r="N353" s="215" t="s">
        <v>47</v>
      </c>
      <c r="O353" s="87"/>
      <c r="P353" s="216">
        <f>O353*H353</f>
        <v>0</v>
      </c>
      <c r="Q353" s="216">
        <v>0</v>
      </c>
      <c r="R353" s="216">
        <f>Q353*H353</f>
        <v>0</v>
      </c>
      <c r="S353" s="216">
        <v>0</v>
      </c>
      <c r="T353" s="217">
        <f>S353*H353</f>
        <v>0</v>
      </c>
      <c r="U353" s="41"/>
      <c r="V353" s="41"/>
      <c r="W353" s="41"/>
      <c r="X353" s="41"/>
      <c r="Y353" s="41"/>
      <c r="Z353" s="41"/>
      <c r="AA353" s="41"/>
      <c r="AB353" s="41"/>
      <c r="AC353" s="41"/>
      <c r="AD353" s="41"/>
      <c r="AE353" s="41"/>
      <c r="AR353" s="218" t="s">
        <v>250</v>
      </c>
      <c r="AT353" s="218" t="s">
        <v>152</v>
      </c>
      <c r="AU353" s="218" t="s">
        <v>86</v>
      </c>
      <c r="AY353" s="19" t="s">
        <v>150</v>
      </c>
      <c r="BE353" s="219">
        <f>IF(N353="základní",J353,0)</f>
        <v>0</v>
      </c>
      <c r="BF353" s="219">
        <f>IF(N353="snížená",J353,0)</f>
        <v>0</v>
      </c>
      <c r="BG353" s="219">
        <f>IF(N353="zákl. přenesená",J353,0)</f>
        <v>0</v>
      </c>
      <c r="BH353" s="219">
        <f>IF(N353="sníž. přenesená",J353,0)</f>
        <v>0</v>
      </c>
      <c r="BI353" s="219">
        <f>IF(N353="nulová",J353,0)</f>
        <v>0</v>
      </c>
      <c r="BJ353" s="19" t="s">
        <v>84</v>
      </c>
      <c r="BK353" s="219">
        <f>ROUND(I353*H353,2)</f>
        <v>0</v>
      </c>
      <c r="BL353" s="19" t="s">
        <v>250</v>
      </c>
      <c r="BM353" s="218" t="s">
        <v>632</v>
      </c>
    </row>
    <row r="354" s="2" customFormat="1">
      <c r="A354" s="41"/>
      <c r="B354" s="42"/>
      <c r="C354" s="43"/>
      <c r="D354" s="220" t="s">
        <v>159</v>
      </c>
      <c r="E354" s="43"/>
      <c r="F354" s="221" t="s">
        <v>633</v>
      </c>
      <c r="G354" s="43"/>
      <c r="H354" s="43"/>
      <c r="I354" s="222"/>
      <c r="J354" s="43"/>
      <c r="K354" s="43"/>
      <c r="L354" s="47"/>
      <c r="M354" s="223"/>
      <c r="N354" s="224"/>
      <c r="O354" s="87"/>
      <c r="P354" s="87"/>
      <c r="Q354" s="87"/>
      <c r="R354" s="87"/>
      <c r="S354" s="87"/>
      <c r="T354" s="88"/>
      <c r="U354" s="41"/>
      <c r="V354" s="41"/>
      <c r="W354" s="41"/>
      <c r="X354" s="41"/>
      <c r="Y354" s="41"/>
      <c r="Z354" s="41"/>
      <c r="AA354" s="41"/>
      <c r="AB354" s="41"/>
      <c r="AC354" s="41"/>
      <c r="AD354" s="41"/>
      <c r="AE354" s="41"/>
      <c r="AT354" s="19" t="s">
        <v>159</v>
      </c>
      <c r="AU354" s="19" t="s">
        <v>86</v>
      </c>
    </row>
    <row r="355" s="2" customFormat="1" ht="16.5" customHeight="1">
      <c r="A355" s="41"/>
      <c r="B355" s="42"/>
      <c r="C355" s="247" t="s">
        <v>634</v>
      </c>
      <c r="D355" s="247" t="s">
        <v>197</v>
      </c>
      <c r="E355" s="248" t="s">
        <v>635</v>
      </c>
      <c r="F355" s="249" t="s">
        <v>636</v>
      </c>
      <c r="G355" s="250" t="s">
        <v>360</v>
      </c>
      <c r="H355" s="251">
        <v>1</v>
      </c>
      <c r="I355" s="252"/>
      <c r="J355" s="253">
        <f>ROUND(I355*H355,2)</f>
        <v>0</v>
      </c>
      <c r="K355" s="249" t="s">
        <v>156</v>
      </c>
      <c r="L355" s="254"/>
      <c r="M355" s="255" t="s">
        <v>32</v>
      </c>
      <c r="N355" s="256" t="s">
        <v>47</v>
      </c>
      <c r="O355" s="87"/>
      <c r="P355" s="216">
        <f>O355*H355</f>
        <v>0</v>
      </c>
      <c r="Q355" s="216">
        <v>0.0022000000000000001</v>
      </c>
      <c r="R355" s="216">
        <f>Q355*H355</f>
        <v>0.0022000000000000001</v>
      </c>
      <c r="S355" s="216">
        <v>0</v>
      </c>
      <c r="T355" s="217">
        <f>S355*H355</f>
        <v>0</v>
      </c>
      <c r="U355" s="41"/>
      <c r="V355" s="41"/>
      <c r="W355" s="41"/>
      <c r="X355" s="41"/>
      <c r="Y355" s="41"/>
      <c r="Z355" s="41"/>
      <c r="AA355" s="41"/>
      <c r="AB355" s="41"/>
      <c r="AC355" s="41"/>
      <c r="AD355" s="41"/>
      <c r="AE355" s="41"/>
      <c r="AR355" s="218" t="s">
        <v>349</v>
      </c>
      <c r="AT355" s="218" t="s">
        <v>197</v>
      </c>
      <c r="AU355" s="218" t="s">
        <v>86</v>
      </c>
      <c r="AY355" s="19" t="s">
        <v>150</v>
      </c>
      <c r="BE355" s="219">
        <f>IF(N355="základní",J355,0)</f>
        <v>0</v>
      </c>
      <c r="BF355" s="219">
        <f>IF(N355="snížená",J355,0)</f>
        <v>0</v>
      </c>
      <c r="BG355" s="219">
        <f>IF(N355="zákl. přenesená",J355,0)</f>
        <v>0</v>
      </c>
      <c r="BH355" s="219">
        <f>IF(N355="sníž. přenesená",J355,0)</f>
        <v>0</v>
      </c>
      <c r="BI355" s="219">
        <f>IF(N355="nulová",J355,0)</f>
        <v>0</v>
      </c>
      <c r="BJ355" s="19" t="s">
        <v>84</v>
      </c>
      <c r="BK355" s="219">
        <f>ROUND(I355*H355,2)</f>
        <v>0</v>
      </c>
      <c r="BL355" s="19" t="s">
        <v>250</v>
      </c>
      <c r="BM355" s="218" t="s">
        <v>637</v>
      </c>
    </row>
    <row r="356" s="2" customFormat="1" ht="16.5" customHeight="1">
      <c r="A356" s="41"/>
      <c r="B356" s="42"/>
      <c r="C356" s="207" t="s">
        <v>638</v>
      </c>
      <c r="D356" s="207" t="s">
        <v>152</v>
      </c>
      <c r="E356" s="208" t="s">
        <v>639</v>
      </c>
      <c r="F356" s="209" t="s">
        <v>640</v>
      </c>
      <c r="G356" s="210" t="s">
        <v>360</v>
      </c>
      <c r="H356" s="211">
        <v>21</v>
      </c>
      <c r="I356" s="212"/>
      <c r="J356" s="213">
        <f>ROUND(I356*H356,2)</f>
        <v>0</v>
      </c>
      <c r="K356" s="209" t="s">
        <v>156</v>
      </c>
      <c r="L356" s="47"/>
      <c r="M356" s="214" t="s">
        <v>32</v>
      </c>
      <c r="N356" s="215" t="s">
        <v>47</v>
      </c>
      <c r="O356" s="87"/>
      <c r="P356" s="216">
        <f>O356*H356</f>
        <v>0</v>
      </c>
      <c r="Q356" s="216">
        <v>0</v>
      </c>
      <c r="R356" s="216">
        <f>Q356*H356</f>
        <v>0</v>
      </c>
      <c r="S356" s="216">
        <v>0.001</v>
      </c>
      <c r="T356" s="217">
        <f>S356*H356</f>
        <v>0.021000000000000001</v>
      </c>
      <c r="U356" s="41"/>
      <c r="V356" s="41"/>
      <c r="W356" s="41"/>
      <c r="X356" s="41"/>
      <c r="Y356" s="41"/>
      <c r="Z356" s="41"/>
      <c r="AA356" s="41"/>
      <c r="AB356" s="41"/>
      <c r="AC356" s="41"/>
      <c r="AD356" s="41"/>
      <c r="AE356" s="41"/>
      <c r="AR356" s="218" t="s">
        <v>250</v>
      </c>
      <c r="AT356" s="218" t="s">
        <v>152</v>
      </c>
      <c r="AU356" s="218" t="s">
        <v>86</v>
      </c>
      <c r="AY356" s="19" t="s">
        <v>150</v>
      </c>
      <c r="BE356" s="219">
        <f>IF(N356="základní",J356,0)</f>
        <v>0</v>
      </c>
      <c r="BF356" s="219">
        <f>IF(N356="snížená",J356,0)</f>
        <v>0</v>
      </c>
      <c r="BG356" s="219">
        <f>IF(N356="zákl. přenesená",J356,0)</f>
        <v>0</v>
      </c>
      <c r="BH356" s="219">
        <f>IF(N356="sníž. přenesená",J356,0)</f>
        <v>0</v>
      </c>
      <c r="BI356" s="219">
        <f>IF(N356="nulová",J356,0)</f>
        <v>0</v>
      </c>
      <c r="BJ356" s="19" t="s">
        <v>84</v>
      </c>
      <c r="BK356" s="219">
        <f>ROUND(I356*H356,2)</f>
        <v>0</v>
      </c>
      <c r="BL356" s="19" t="s">
        <v>250</v>
      </c>
      <c r="BM356" s="218" t="s">
        <v>641</v>
      </c>
    </row>
    <row r="357" s="2" customFormat="1">
      <c r="A357" s="41"/>
      <c r="B357" s="42"/>
      <c r="C357" s="43"/>
      <c r="D357" s="220" t="s">
        <v>159</v>
      </c>
      <c r="E357" s="43"/>
      <c r="F357" s="221" t="s">
        <v>642</v>
      </c>
      <c r="G357" s="43"/>
      <c r="H357" s="43"/>
      <c r="I357" s="222"/>
      <c r="J357" s="43"/>
      <c r="K357" s="43"/>
      <c r="L357" s="47"/>
      <c r="M357" s="223"/>
      <c r="N357" s="224"/>
      <c r="O357" s="87"/>
      <c r="P357" s="87"/>
      <c r="Q357" s="87"/>
      <c r="R357" s="87"/>
      <c r="S357" s="87"/>
      <c r="T357" s="88"/>
      <c r="U357" s="41"/>
      <c r="V357" s="41"/>
      <c r="W357" s="41"/>
      <c r="X357" s="41"/>
      <c r="Y357" s="41"/>
      <c r="Z357" s="41"/>
      <c r="AA357" s="41"/>
      <c r="AB357" s="41"/>
      <c r="AC357" s="41"/>
      <c r="AD357" s="41"/>
      <c r="AE357" s="41"/>
      <c r="AT357" s="19" t="s">
        <v>159</v>
      </c>
      <c r="AU357" s="19" t="s">
        <v>86</v>
      </c>
    </row>
    <row r="358" s="2" customFormat="1" ht="16.5" customHeight="1">
      <c r="A358" s="41"/>
      <c r="B358" s="42"/>
      <c r="C358" s="207" t="s">
        <v>643</v>
      </c>
      <c r="D358" s="207" t="s">
        <v>152</v>
      </c>
      <c r="E358" s="208" t="s">
        <v>644</v>
      </c>
      <c r="F358" s="209" t="s">
        <v>645</v>
      </c>
      <c r="G358" s="210" t="s">
        <v>360</v>
      </c>
      <c r="H358" s="211">
        <v>25</v>
      </c>
      <c r="I358" s="212"/>
      <c r="J358" s="213">
        <f>ROUND(I358*H358,2)</f>
        <v>0</v>
      </c>
      <c r="K358" s="209" t="s">
        <v>156</v>
      </c>
      <c r="L358" s="47"/>
      <c r="M358" s="214" t="s">
        <v>32</v>
      </c>
      <c r="N358" s="215" t="s">
        <v>47</v>
      </c>
      <c r="O358" s="87"/>
      <c r="P358" s="216">
        <f>O358*H358</f>
        <v>0</v>
      </c>
      <c r="Q358" s="216">
        <v>0</v>
      </c>
      <c r="R358" s="216">
        <f>Q358*H358</f>
        <v>0</v>
      </c>
      <c r="S358" s="216">
        <v>0.00010000000000000001</v>
      </c>
      <c r="T358" s="217">
        <f>S358*H358</f>
        <v>0.0025000000000000001</v>
      </c>
      <c r="U358" s="41"/>
      <c r="V358" s="41"/>
      <c r="W358" s="41"/>
      <c r="X358" s="41"/>
      <c r="Y358" s="41"/>
      <c r="Z358" s="41"/>
      <c r="AA358" s="41"/>
      <c r="AB358" s="41"/>
      <c r="AC358" s="41"/>
      <c r="AD358" s="41"/>
      <c r="AE358" s="41"/>
      <c r="AR358" s="218" t="s">
        <v>250</v>
      </c>
      <c r="AT358" s="218" t="s">
        <v>152</v>
      </c>
      <c r="AU358" s="218" t="s">
        <v>86</v>
      </c>
      <c r="AY358" s="19" t="s">
        <v>150</v>
      </c>
      <c r="BE358" s="219">
        <f>IF(N358="základní",J358,0)</f>
        <v>0</v>
      </c>
      <c r="BF358" s="219">
        <f>IF(N358="snížená",J358,0)</f>
        <v>0</v>
      </c>
      <c r="BG358" s="219">
        <f>IF(N358="zákl. přenesená",J358,0)</f>
        <v>0</v>
      </c>
      <c r="BH358" s="219">
        <f>IF(N358="sníž. přenesená",J358,0)</f>
        <v>0</v>
      </c>
      <c r="BI358" s="219">
        <f>IF(N358="nulová",J358,0)</f>
        <v>0</v>
      </c>
      <c r="BJ358" s="19" t="s">
        <v>84</v>
      </c>
      <c r="BK358" s="219">
        <f>ROUND(I358*H358,2)</f>
        <v>0</v>
      </c>
      <c r="BL358" s="19" t="s">
        <v>250</v>
      </c>
      <c r="BM358" s="218" t="s">
        <v>646</v>
      </c>
    </row>
    <row r="359" s="2" customFormat="1">
      <c r="A359" s="41"/>
      <c r="B359" s="42"/>
      <c r="C359" s="43"/>
      <c r="D359" s="220" t="s">
        <v>159</v>
      </c>
      <c r="E359" s="43"/>
      <c r="F359" s="221" t="s">
        <v>647</v>
      </c>
      <c r="G359" s="43"/>
      <c r="H359" s="43"/>
      <c r="I359" s="222"/>
      <c r="J359" s="43"/>
      <c r="K359" s="43"/>
      <c r="L359" s="47"/>
      <c r="M359" s="223"/>
      <c r="N359" s="224"/>
      <c r="O359" s="87"/>
      <c r="P359" s="87"/>
      <c r="Q359" s="87"/>
      <c r="R359" s="87"/>
      <c r="S359" s="87"/>
      <c r="T359" s="88"/>
      <c r="U359" s="41"/>
      <c r="V359" s="41"/>
      <c r="W359" s="41"/>
      <c r="X359" s="41"/>
      <c r="Y359" s="41"/>
      <c r="Z359" s="41"/>
      <c r="AA359" s="41"/>
      <c r="AB359" s="41"/>
      <c r="AC359" s="41"/>
      <c r="AD359" s="41"/>
      <c r="AE359" s="41"/>
      <c r="AT359" s="19" t="s">
        <v>159</v>
      </c>
      <c r="AU359" s="19" t="s">
        <v>86</v>
      </c>
    </row>
    <row r="360" s="14" customFormat="1">
      <c r="A360" s="14"/>
      <c r="B360" s="236"/>
      <c r="C360" s="237"/>
      <c r="D360" s="227" t="s">
        <v>161</v>
      </c>
      <c r="E360" s="238" t="s">
        <v>32</v>
      </c>
      <c r="F360" s="239" t="s">
        <v>648</v>
      </c>
      <c r="G360" s="237"/>
      <c r="H360" s="240">
        <v>25</v>
      </c>
      <c r="I360" s="241"/>
      <c r="J360" s="237"/>
      <c r="K360" s="237"/>
      <c r="L360" s="242"/>
      <c r="M360" s="243"/>
      <c r="N360" s="244"/>
      <c r="O360" s="244"/>
      <c r="P360" s="244"/>
      <c r="Q360" s="244"/>
      <c r="R360" s="244"/>
      <c r="S360" s="244"/>
      <c r="T360" s="245"/>
      <c r="U360" s="14"/>
      <c r="V360" s="14"/>
      <c r="W360" s="14"/>
      <c r="X360" s="14"/>
      <c r="Y360" s="14"/>
      <c r="Z360" s="14"/>
      <c r="AA360" s="14"/>
      <c r="AB360" s="14"/>
      <c r="AC360" s="14"/>
      <c r="AD360" s="14"/>
      <c r="AE360" s="14"/>
      <c r="AT360" s="246" t="s">
        <v>161</v>
      </c>
      <c r="AU360" s="246" t="s">
        <v>86</v>
      </c>
      <c r="AV360" s="14" t="s">
        <v>86</v>
      </c>
      <c r="AW360" s="14" t="s">
        <v>38</v>
      </c>
      <c r="AX360" s="14" t="s">
        <v>84</v>
      </c>
      <c r="AY360" s="246" t="s">
        <v>150</v>
      </c>
    </row>
    <row r="361" s="2" customFormat="1" ht="16.5" customHeight="1">
      <c r="A361" s="41"/>
      <c r="B361" s="42"/>
      <c r="C361" s="247" t="s">
        <v>649</v>
      </c>
      <c r="D361" s="247" t="s">
        <v>197</v>
      </c>
      <c r="E361" s="248" t="s">
        <v>650</v>
      </c>
      <c r="F361" s="249" t="s">
        <v>651</v>
      </c>
      <c r="G361" s="250" t="s">
        <v>360</v>
      </c>
      <c r="H361" s="251">
        <v>25</v>
      </c>
      <c r="I361" s="252"/>
      <c r="J361" s="253">
        <f>ROUND(I361*H361,2)</f>
        <v>0</v>
      </c>
      <c r="K361" s="249" t="s">
        <v>32</v>
      </c>
      <c r="L361" s="254"/>
      <c r="M361" s="255" t="s">
        <v>32</v>
      </c>
      <c r="N361" s="256" t="s">
        <v>47</v>
      </c>
      <c r="O361" s="87"/>
      <c r="P361" s="216">
        <f>O361*H361</f>
        <v>0</v>
      </c>
      <c r="Q361" s="216">
        <v>0.00014999999999999999</v>
      </c>
      <c r="R361" s="216">
        <f>Q361*H361</f>
        <v>0.0037499999999999999</v>
      </c>
      <c r="S361" s="216">
        <v>0</v>
      </c>
      <c r="T361" s="217">
        <f>S361*H361</f>
        <v>0</v>
      </c>
      <c r="U361" s="41"/>
      <c r="V361" s="41"/>
      <c r="W361" s="41"/>
      <c r="X361" s="41"/>
      <c r="Y361" s="41"/>
      <c r="Z361" s="41"/>
      <c r="AA361" s="41"/>
      <c r="AB361" s="41"/>
      <c r="AC361" s="41"/>
      <c r="AD361" s="41"/>
      <c r="AE361" s="41"/>
      <c r="AR361" s="218" t="s">
        <v>349</v>
      </c>
      <c r="AT361" s="218" t="s">
        <v>197</v>
      </c>
      <c r="AU361" s="218" t="s">
        <v>86</v>
      </c>
      <c r="AY361" s="19" t="s">
        <v>150</v>
      </c>
      <c r="BE361" s="219">
        <f>IF(N361="základní",J361,0)</f>
        <v>0</v>
      </c>
      <c r="BF361" s="219">
        <f>IF(N361="snížená",J361,0)</f>
        <v>0</v>
      </c>
      <c r="BG361" s="219">
        <f>IF(N361="zákl. přenesená",J361,0)</f>
        <v>0</v>
      </c>
      <c r="BH361" s="219">
        <f>IF(N361="sníž. přenesená",J361,0)</f>
        <v>0</v>
      </c>
      <c r="BI361" s="219">
        <f>IF(N361="nulová",J361,0)</f>
        <v>0</v>
      </c>
      <c r="BJ361" s="19" t="s">
        <v>84</v>
      </c>
      <c r="BK361" s="219">
        <f>ROUND(I361*H361,2)</f>
        <v>0</v>
      </c>
      <c r="BL361" s="19" t="s">
        <v>250</v>
      </c>
      <c r="BM361" s="218" t="s">
        <v>652</v>
      </c>
    </row>
    <row r="362" s="2" customFormat="1" ht="16.5" customHeight="1">
      <c r="A362" s="41"/>
      <c r="B362" s="42"/>
      <c r="C362" s="207" t="s">
        <v>653</v>
      </c>
      <c r="D362" s="207" t="s">
        <v>152</v>
      </c>
      <c r="E362" s="208" t="s">
        <v>654</v>
      </c>
      <c r="F362" s="209" t="s">
        <v>655</v>
      </c>
      <c r="G362" s="210" t="s">
        <v>360</v>
      </c>
      <c r="H362" s="211">
        <v>21</v>
      </c>
      <c r="I362" s="212"/>
      <c r="J362" s="213">
        <f>ROUND(I362*H362,2)</f>
        <v>0</v>
      </c>
      <c r="K362" s="209" t="s">
        <v>156</v>
      </c>
      <c r="L362" s="47"/>
      <c r="M362" s="214" t="s">
        <v>32</v>
      </c>
      <c r="N362" s="215" t="s">
        <v>47</v>
      </c>
      <c r="O362" s="87"/>
      <c r="P362" s="216">
        <f>O362*H362</f>
        <v>0</v>
      </c>
      <c r="Q362" s="216">
        <v>0</v>
      </c>
      <c r="R362" s="216">
        <f>Q362*H362</f>
        <v>0</v>
      </c>
      <c r="S362" s="216">
        <v>0.00010000000000000001</v>
      </c>
      <c r="T362" s="217">
        <f>S362*H362</f>
        <v>0.0021000000000000003</v>
      </c>
      <c r="U362" s="41"/>
      <c r="V362" s="41"/>
      <c r="W362" s="41"/>
      <c r="X362" s="41"/>
      <c r="Y362" s="41"/>
      <c r="Z362" s="41"/>
      <c r="AA362" s="41"/>
      <c r="AB362" s="41"/>
      <c r="AC362" s="41"/>
      <c r="AD362" s="41"/>
      <c r="AE362" s="41"/>
      <c r="AR362" s="218" t="s">
        <v>250</v>
      </c>
      <c r="AT362" s="218" t="s">
        <v>152</v>
      </c>
      <c r="AU362" s="218" t="s">
        <v>86</v>
      </c>
      <c r="AY362" s="19" t="s">
        <v>150</v>
      </c>
      <c r="BE362" s="219">
        <f>IF(N362="základní",J362,0)</f>
        <v>0</v>
      </c>
      <c r="BF362" s="219">
        <f>IF(N362="snížená",J362,0)</f>
        <v>0</v>
      </c>
      <c r="BG362" s="219">
        <f>IF(N362="zákl. přenesená",J362,0)</f>
        <v>0</v>
      </c>
      <c r="BH362" s="219">
        <f>IF(N362="sníž. přenesená",J362,0)</f>
        <v>0</v>
      </c>
      <c r="BI362" s="219">
        <f>IF(N362="nulová",J362,0)</f>
        <v>0</v>
      </c>
      <c r="BJ362" s="19" t="s">
        <v>84</v>
      </c>
      <c r="BK362" s="219">
        <f>ROUND(I362*H362,2)</f>
        <v>0</v>
      </c>
      <c r="BL362" s="19" t="s">
        <v>250</v>
      </c>
      <c r="BM362" s="218" t="s">
        <v>656</v>
      </c>
    </row>
    <row r="363" s="2" customFormat="1">
      <c r="A363" s="41"/>
      <c r="B363" s="42"/>
      <c r="C363" s="43"/>
      <c r="D363" s="220" t="s">
        <v>159</v>
      </c>
      <c r="E363" s="43"/>
      <c r="F363" s="221" t="s">
        <v>657</v>
      </c>
      <c r="G363" s="43"/>
      <c r="H363" s="43"/>
      <c r="I363" s="222"/>
      <c r="J363" s="43"/>
      <c r="K363" s="43"/>
      <c r="L363" s="47"/>
      <c r="M363" s="223"/>
      <c r="N363" s="224"/>
      <c r="O363" s="87"/>
      <c r="P363" s="87"/>
      <c r="Q363" s="87"/>
      <c r="R363" s="87"/>
      <c r="S363" s="87"/>
      <c r="T363" s="88"/>
      <c r="U363" s="41"/>
      <c r="V363" s="41"/>
      <c r="W363" s="41"/>
      <c r="X363" s="41"/>
      <c r="Y363" s="41"/>
      <c r="Z363" s="41"/>
      <c r="AA363" s="41"/>
      <c r="AB363" s="41"/>
      <c r="AC363" s="41"/>
      <c r="AD363" s="41"/>
      <c r="AE363" s="41"/>
      <c r="AT363" s="19" t="s">
        <v>159</v>
      </c>
      <c r="AU363" s="19" t="s">
        <v>86</v>
      </c>
    </row>
    <row r="364" s="2" customFormat="1" ht="16.5" customHeight="1">
      <c r="A364" s="41"/>
      <c r="B364" s="42"/>
      <c r="C364" s="247" t="s">
        <v>658</v>
      </c>
      <c r="D364" s="247" t="s">
        <v>197</v>
      </c>
      <c r="E364" s="248" t="s">
        <v>626</v>
      </c>
      <c r="F364" s="249" t="s">
        <v>627</v>
      </c>
      <c r="G364" s="250" t="s">
        <v>360</v>
      </c>
      <c r="H364" s="251">
        <v>21</v>
      </c>
      <c r="I364" s="252"/>
      <c r="J364" s="253">
        <f>ROUND(I364*H364,2)</f>
        <v>0</v>
      </c>
      <c r="K364" s="249" t="s">
        <v>156</v>
      </c>
      <c r="L364" s="254"/>
      <c r="M364" s="255" t="s">
        <v>32</v>
      </c>
      <c r="N364" s="256" t="s">
        <v>47</v>
      </c>
      <c r="O364" s="87"/>
      <c r="P364" s="216">
        <f>O364*H364</f>
        <v>0</v>
      </c>
      <c r="Q364" s="216">
        <v>0.0022000000000000001</v>
      </c>
      <c r="R364" s="216">
        <f>Q364*H364</f>
        <v>0.046200000000000005</v>
      </c>
      <c r="S364" s="216">
        <v>0</v>
      </c>
      <c r="T364" s="217">
        <f>S364*H364</f>
        <v>0</v>
      </c>
      <c r="U364" s="41"/>
      <c r="V364" s="41"/>
      <c r="W364" s="41"/>
      <c r="X364" s="41"/>
      <c r="Y364" s="41"/>
      <c r="Z364" s="41"/>
      <c r="AA364" s="41"/>
      <c r="AB364" s="41"/>
      <c r="AC364" s="41"/>
      <c r="AD364" s="41"/>
      <c r="AE364" s="41"/>
      <c r="AR364" s="218" t="s">
        <v>349</v>
      </c>
      <c r="AT364" s="218" t="s">
        <v>197</v>
      </c>
      <c r="AU364" s="218" t="s">
        <v>86</v>
      </c>
      <c r="AY364" s="19" t="s">
        <v>150</v>
      </c>
      <c r="BE364" s="219">
        <f>IF(N364="základní",J364,0)</f>
        <v>0</v>
      </c>
      <c r="BF364" s="219">
        <f>IF(N364="snížená",J364,0)</f>
        <v>0</v>
      </c>
      <c r="BG364" s="219">
        <f>IF(N364="zákl. přenesená",J364,0)</f>
        <v>0</v>
      </c>
      <c r="BH364" s="219">
        <f>IF(N364="sníž. přenesená",J364,0)</f>
        <v>0</v>
      </c>
      <c r="BI364" s="219">
        <f>IF(N364="nulová",J364,0)</f>
        <v>0</v>
      </c>
      <c r="BJ364" s="19" t="s">
        <v>84</v>
      </c>
      <c r="BK364" s="219">
        <f>ROUND(I364*H364,2)</f>
        <v>0</v>
      </c>
      <c r="BL364" s="19" t="s">
        <v>250</v>
      </c>
      <c r="BM364" s="218" t="s">
        <v>659</v>
      </c>
    </row>
    <row r="365" s="2" customFormat="1">
      <c r="A365" s="41"/>
      <c r="B365" s="42"/>
      <c r="C365" s="43"/>
      <c r="D365" s="227" t="s">
        <v>208</v>
      </c>
      <c r="E365" s="43"/>
      <c r="F365" s="257" t="s">
        <v>660</v>
      </c>
      <c r="G365" s="43"/>
      <c r="H365" s="43"/>
      <c r="I365" s="222"/>
      <c r="J365" s="43"/>
      <c r="K365" s="43"/>
      <c r="L365" s="47"/>
      <c r="M365" s="223"/>
      <c r="N365" s="224"/>
      <c r="O365" s="87"/>
      <c r="P365" s="87"/>
      <c r="Q365" s="87"/>
      <c r="R365" s="87"/>
      <c r="S365" s="87"/>
      <c r="T365" s="88"/>
      <c r="U365" s="41"/>
      <c r="V365" s="41"/>
      <c r="W365" s="41"/>
      <c r="X365" s="41"/>
      <c r="Y365" s="41"/>
      <c r="Z365" s="41"/>
      <c r="AA365" s="41"/>
      <c r="AB365" s="41"/>
      <c r="AC365" s="41"/>
      <c r="AD365" s="41"/>
      <c r="AE365" s="41"/>
      <c r="AT365" s="19" t="s">
        <v>208</v>
      </c>
      <c r="AU365" s="19" t="s">
        <v>86</v>
      </c>
    </row>
    <row r="366" s="2" customFormat="1" ht="16.5" customHeight="1">
      <c r="A366" s="41"/>
      <c r="B366" s="42"/>
      <c r="C366" s="207" t="s">
        <v>661</v>
      </c>
      <c r="D366" s="207" t="s">
        <v>152</v>
      </c>
      <c r="E366" s="208" t="s">
        <v>662</v>
      </c>
      <c r="F366" s="209" t="s">
        <v>663</v>
      </c>
      <c r="G366" s="210" t="s">
        <v>360</v>
      </c>
      <c r="H366" s="211">
        <v>5</v>
      </c>
      <c r="I366" s="212"/>
      <c r="J366" s="213">
        <f>ROUND(I366*H366,2)</f>
        <v>0</v>
      </c>
      <c r="K366" s="209" t="s">
        <v>156</v>
      </c>
      <c r="L366" s="47"/>
      <c r="M366" s="214" t="s">
        <v>32</v>
      </c>
      <c r="N366" s="215" t="s">
        <v>47</v>
      </c>
      <c r="O366" s="87"/>
      <c r="P366" s="216">
        <f>O366*H366</f>
        <v>0</v>
      </c>
      <c r="Q366" s="216">
        <v>0</v>
      </c>
      <c r="R366" s="216">
        <f>Q366*H366</f>
        <v>0</v>
      </c>
      <c r="S366" s="216">
        <v>0.024</v>
      </c>
      <c r="T366" s="217">
        <f>S366*H366</f>
        <v>0.12</v>
      </c>
      <c r="U366" s="41"/>
      <c r="V366" s="41"/>
      <c r="W366" s="41"/>
      <c r="X366" s="41"/>
      <c r="Y366" s="41"/>
      <c r="Z366" s="41"/>
      <c r="AA366" s="41"/>
      <c r="AB366" s="41"/>
      <c r="AC366" s="41"/>
      <c r="AD366" s="41"/>
      <c r="AE366" s="41"/>
      <c r="AR366" s="218" t="s">
        <v>250</v>
      </c>
      <c r="AT366" s="218" t="s">
        <v>152</v>
      </c>
      <c r="AU366" s="218" t="s">
        <v>86</v>
      </c>
      <c r="AY366" s="19" t="s">
        <v>150</v>
      </c>
      <c r="BE366" s="219">
        <f>IF(N366="základní",J366,0)</f>
        <v>0</v>
      </c>
      <c r="BF366" s="219">
        <f>IF(N366="snížená",J366,0)</f>
        <v>0</v>
      </c>
      <c r="BG366" s="219">
        <f>IF(N366="zákl. přenesená",J366,0)</f>
        <v>0</v>
      </c>
      <c r="BH366" s="219">
        <f>IF(N366="sníž. přenesená",J366,0)</f>
        <v>0</v>
      </c>
      <c r="BI366" s="219">
        <f>IF(N366="nulová",J366,0)</f>
        <v>0</v>
      </c>
      <c r="BJ366" s="19" t="s">
        <v>84</v>
      </c>
      <c r="BK366" s="219">
        <f>ROUND(I366*H366,2)</f>
        <v>0</v>
      </c>
      <c r="BL366" s="19" t="s">
        <v>250</v>
      </c>
      <c r="BM366" s="218" t="s">
        <v>664</v>
      </c>
    </row>
    <row r="367" s="2" customFormat="1">
      <c r="A367" s="41"/>
      <c r="B367" s="42"/>
      <c r="C367" s="43"/>
      <c r="D367" s="220" t="s">
        <v>159</v>
      </c>
      <c r="E367" s="43"/>
      <c r="F367" s="221" t="s">
        <v>665</v>
      </c>
      <c r="G367" s="43"/>
      <c r="H367" s="43"/>
      <c r="I367" s="222"/>
      <c r="J367" s="43"/>
      <c r="K367" s="43"/>
      <c r="L367" s="47"/>
      <c r="M367" s="223"/>
      <c r="N367" s="224"/>
      <c r="O367" s="87"/>
      <c r="P367" s="87"/>
      <c r="Q367" s="87"/>
      <c r="R367" s="87"/>
      <c r="S367" s="87"/>
      <c r="T367" s="88"/>
      <c r="U367" s="41"/>
      <c r="V367" s="41"/>
      <c r="W367" s="41"/>
      <c r="X367" s="41"/>
      <c r="Y367" s="41"/>
      <c r="Z367" s="41"/>
      <c r="AA367" s="41"/>
      <c r="AB367" s="41"/>
      <c r="AC367" s="41"/>
      <c r="AD367" s="41"/>
      <c r="AE367" s="41"/>
      <c r="AT367" s="19" t="s">
        <v>159</v>
      </c>
      <c r="AU367" s="19" t="s">
        <v>86</v>
      </c>
    </row>
    <row r="368" s="2" customFormat="1" ht="16.5" customHeight="1">
      <c r="A368" s="41"/>
      <c r="B368" s="42"/>
      <c r="C368" s="207" t="s">
        <v>666</v>
      </c>
      <c r="D368" s="207" t="s">
        <v>152</v>
      </c>
      <c r="E368" s="208" t="s">
        <v>667</v>
      </c>
      <c r="F368" s="209" t="s">
        <v>668</v>
      </c>
      <c r="G368" s="210" t="s">
        <v>360</v>
      </c>
      <c r="H368" s="211">
        <v>1</v>
      </c>
      <c r="I368" s="212"/>
      <c r="J368" s="213">
        <f>ROUND(I368*H368,2)</f>
        <v>0</v>
      </c>
      <c r="K368" s="209" t="s">
        <v>32</v>
      </c>
      <c r="L368" s="47"/>
      <c r="M368" s="214" t="s">
        <v>32</v>
      </c>
      <c r="N368" s="215" t="s">
        <v>47</v>
      </c>
      <c r="O368" s="87"/>
      <c r="P368" s="216">
        <f>O368*H368</f>
        <v>0</v>
      </c>
      <c r="Q368" s="216">
        <v>0</v>
      </c>
      <c r="R368" s="216">
        <f>Q368*H368</f>
        <v>0</v>
      </c>
      <c r="S368" s="216">
        <v>0.024</v>
      </c>
      <c r="T368" s="217">
        <f>S368*H368</f>
        <v>0.024</v>
      </c>
      <c r="U368" s="41"/>
      <c r="V368" s="41"/>
      <c r="W368" s="41"/>
      <c r="X368" s="41"/>
      <c r="Y368" s="41"/>
      <c r="Z368" s="41"/>
      <c r="AA368" s="41"/>
      <c r="AB368" s="41"/>
      <c r="AC368" s="41"/>
      <c r="AD368" s="41"/>
      <c r="AE368" s="41"/>
      <c r="AR368" s="218" t="s">
        <v>250</v>
      </c>
      <c r="AT368" s="218" t="s">
        <v>152</v>
      </c>
      <c r="AU368" s="218" t="s">
        <v>86</v>
      </c>
      <c r="AY368" s="19" t="s">
        <v>150</v>
      </c>
      <c r="BE368" s="219">
        <f>IF(N368="základní",J368,0)</f>
        <v>0</v>
      </c>
      <c r="BF368" s="219">
        <f>IF(N368="snížená",J368,0)</f>
        <v>0</v>
      </c>
      <c r="BG368" s="219">
        <f>IF(N368="zákl. přenesená",J368,0)</f>
        <v>0</v>
      </c>
      <c r="BH368" s="219">
        <f>IF(N368="sníž. přenesená",J368,0)</f>
        <v>0</v>
      </c>
      <c r="BI368" s="219">
        <f>IF(N368="nulová",J368,0)</f>
        <v>0</v>
      </c>
      <c r="BJ368" s="19" t="s">
        <v>84</v>
      </c>
      <c r="BK368" s="219">
        <f>ROUND(I368*H368,2)</f>
        <v>0</v>
      </c>
      <c r="BL368" s="19" t="s">
        <v>250</v>
      </c>
      <c r="BM368" s="218" t="s">
        <v>669</v>
      </c>
    </row>
    <row r="369" s="2" customFormat="1" ht="16.5" customHeight="1">
      <c r="A369" s="41"/>
      <c r="B369" s="42"/>
      <c r="C369" s="207" t="s">
        <v>670</v>
      </c>
      <c r="D369" s="207" t="s">
        <v>152</v>
      </c>
      <c r="E369" s="208" t="s">
        <v>671</v>
      </c>
      <c r="F369" s="209" t="s">
        <v>672</v>
      </c>
      <c r="G369" s="210" t="s">
        <v>360</v>
      </c>
      <c r="H369" s="211">
        <v>1</v>
      </c>
      <c r="I369" s="212"/>
      <c r="J369" s="213">
        <f>ROUND(I369*H369,2)</f>
        <v>0</v>
      </c>
      <c r="K369" s="209" t="s">
        <v>32</v>
      </c>
      <c r="L369" s="47"/>
      <c r="M369" s="214" t="s">
        <v>32</v>
      </c>
      <c r="N369" s="215" t="s">
        <v>47</v>
      </c>
      <c r="O369" s="87"/>
      <c r="P369" s="216">
        <f>O369*H369</f>
        <v>0</v>
      </c>
      <c r="Q369" s="216">
        <v>0</v>
      </c>
      <c r="R369" s="216">
        <f>Q369*H369</f>
        <v>0</v>
      </c>
      <c r="S369" s="216">
        <v>0.024</v>
      </c>
      <c r="T369" s="217">
        <f>S369*H369</f>
        <v>0.024</v>
      </c>
      <c r="U369" s="41"/>
      <c r="V369" s="41"/>
      <c r="W369" s="41"/>
      <c r="X369" s="41"/>
      <c r="Y369" s="41"/>
      <c r="Z369" s="41"/>
      <c r="AA369" s="41"/>
      <c r="AB369" s="41"/>
      <c r="AC369" s="41"/>
      <c r="AD369" s="41"/>
      <c r="AE369" s="41"/>
      <c r="AR369" s="218" t="s">
        <v>250</v>
      </c>
      <c r="AT369" s="218" t="s">
        <v>152</v>
      </c>
      <c r="AU369" s="218" t="s">
        <v>86</v>
      </c>
      <c r="AY369" s="19" t="s">
        <v>150</v>
      </c>
      <c r="BE369" s="219">
        <f>IF(N369="základní",J369,0)</f>
        <v>0</v>
      </c>
      <c r="BF369" s="219">
        <f>IF(N369="snížená",J369,0)</f>
        <v>0</v>
      </c>
      <c r="BG369" s="219">
        <f>IF(N369="zákl. přenesená",J369,0)</f>
        <v>0</v>
      </c>
      <c r="BH369" s="219">
        <f>IF(N369="sníž. přenesená",J369,0)</f>
        <v>0</v>
      </c>
      <c r="BI369" s="219">
        <f>IF(N369="nulová",J369,0)</f>
        <v>0</v>
      </c>
      <c r="BJ369" s="19" t="s">
        <v>84</v>
      </c>
      <c r="BK369" s="219">
        <f>ROUND(I369*H369,2)</f>
        <v>0</v>
      </c>
      <c r="BL369" s="19" t="s">
        <v>250</v>
      </c>
      <c r="BM369" s="218" t="s">
        <v>673</v>
      </c>
    </row>
    <row r="370" s="2" customFormat="1">
      <c r="A370" s="41"/>
      <c r="B370" s="42"/>
      <c r="C370" s="43"/>
      <c r="D370" s="227" t="s">
        <v>208</v>
      </c>
      <c r="E370" s="43"/>
      <c r="F370" s="257" t="s">
        <v>674</v>
      </c>
      <c r="G370" s="43"/>
      <c r="H370" s="43"/>
      <c r="I370" s="222"/>
      <c r="J370" s="43"/>
      <c r="K370" s="43"/>
      <c r="L370" s="47"/>
      <c r="M370" s="223"/>
      <c r="N370" s="224"/>
      <c r="O370" s="87"/>
      <c r="P370" s="87"/>
      <c r="Q370" s="87"/>
      <c r="R370" s="87"/>
      <c r="S370" s="87"/>
      <c r="T370" s="88"/>
      <c r="U370" s="41"/>
      <c r="V370" s="41"/>
      <c r="W370" s="41"/>
      <c r="X370" s="41"/>
      <c r="Y370" s="41"/>
      <c r="Z370" s="41"/>
      <c r="AA370" s="41"/>
      <c r="AB370" s="41"/>
      <c r="AC370" s="41"/>
      <c r="AD370" s="41"/>
      <c r="AE370" s="41"/>
      <c r="AT370" s="19" t="s">
        <v>208</v>
      </c>
      <c r="AU370" s="19" t="s">
        <v>86</v>
      </c>
    </row>
    <row r="371" s="2" customFormat="1" ht="24.15" customHeight="1">
      <c r="A371" s="41"/>
      <c r="B371" s="42"/>
      <c r="C371" s="207" t="s">
        <v>675</v>
      </c>
      <c r="D371" s="207" t="s">
        <v>152</v>
      </c>
      <c r="E371" s="208" t="s">
        <v>676</v>
      </c>
      <c r="F371" s="209" t="s">
        <v>677</v>
      </c>
      <c r="G371" s="210" t="s">
        <v>180</v>
      </c>
      <c r="H371" s="211">
        <v>0.14499999999999999</v>
      </c>
      <c r="I371" s="212"/>
      <c r="J371" s="213">
        <f>ROUND(I371*H371,2)</f>
        <v>0</v>
      </c>
      <c r="K371" s="209" t="s">
        <v>156</v>
      </c>
      <c r="L371" s="47"/>
      <c r="M371" s="214" t="s">
        <v>32</v>
      </c>
      <c r="N371" s="215" t="s">
        <v>47</v>
      </c>
      <c r="O371" s="87"/>
      <c r="P371" s="216">
        <f>O371*H371</f>
        <v>0</v>
      </c>
      <c r="Q371" s="216">
        <v>0</v>
      </c>
      <c r="R371" s="216">
        <f>Q371*H371</f>
        <v>0</v>
      </c>
      <c r="S371" s="216">
        <v>0</v>
      </c>
      <c r="T371" s="217">
        <f>S371*H371</f>
        <v>0</v>
      </c>
      <c r="U371" s="41"/>
      <c r="V371" s="41"/>
      <c r="W371" s="41"/>
      <c r="X371" s="41"/>
      <c r="Y371" s="41"/>
      <c r="Z371" s="41"/>
      <c r="AA371" s="41"/>
      <c r="AB371" s="41"/>
      <c r="AC371" s="41"/>
      <c r="AD371" s="41"/>
      <c r="AE371" s="41"/>
      <c r="AR371" s="218" t="s">
        <v>250</v>
      </c>
      <c r="AT371" s="218" t="s">
        <v>152</v>
      </c>
      <c r="AU371" s="218" t="s">
        <v>86</v>
      </c>
      <c r="AY371" s="19" t="s">
        <v>150</v>
      </c>
      <c r="BE371" s="219">
        <f>IF(N371="základní",J371,0)</f>
        <v>0</v>
      </c>
      <c r="BF371" s="219">
        <f>IF(N371="snížená",J371,0)</f>
        <v>0</v>
      </c>
      <c r="BG371" s="219">
        <f>IF(N371="zákl. přenesená",J371,0)</f>
        <v>0</v>
      </c>
      <c r="BH371" s="219">
        <f>IF(N371="sníž. přenesená",J371,0)</f>
        <v>0</v>
      </c>
      <c r="BI371" s="219">
        <f>IF(N371="nulová",J371,0)</f>
        <v>0</v>
      </c>
      <c r="BJ371" s="19" t="s">
        <v>84</v>
      </c>
      <c r="BK371" s="219">
        <f>ROUND(I371*H371,2)</f>
        <v>0</v>
      </c>
      <c r="BL371" s="19" t="s">
        <v>250</v>
      </c>
      <c r="BM371" s="218" t="s">
        <v>678</v>
      </c>
    </row>
    <row r="372" s="2" customFormat="1">
      <c r="A372" s="41"/>
      <c r="B372" s="42"/>
      <c r="C372" s="43"/>
      <c r="D372" s="220" t="s">
        <v>159</v>
      </c>
      <c r="E372" s="43"/>
      <c r="F372" s="221" t="s">
        <v>679</v>
      </c>
      <c r="G372" s="43"/>
      <c r="H372" s="43"/>
      <c r="I372" s="222"/>
      <c r="J372" s="43"/>
      <c r="K372" s="43"/>
      <c r="L372" s="47"/>
      <c r="M372" s="223"/>
      <c r="N372" s="224"/>
      <c r="O372" s="87"/>
      <c r="P372" s="87"/>
      <c r="Q372" s="87"/>
      <c r="R372" s="87"/>
      <c r="S372" s="87"/>
      <c r="T372" s="88"/>
      <c r="U372" s="41"/>
      <c r="V372" s="41"/>
      <c r="W372" s="41"/>
      <c r="X372" s="41"/>
      <c r="Y372" s="41"/>
      <c r="Z372" s="41"/>
      <c r="AA372" s="41"/>
      <c r="AB372" s="41"/>
      <c r="AC372" s="41"/>
      <c r="AD372" s="41"/>
      <c r="AE372" s="41"/>
      <c r="AT372" s="19" t="s">
        <v>159</v>
      </c>
      <c r="AU372" s="19" t="s">
        <v>86</v>
      </c>
    </row>
    <row r="373" s="12" customFormat="1" ht="22.8" customHeight="1">
      <c r="A373" s="12"/>
      <c r="B373" s="191"/>
      <c r="C373" s="192"/>
      <c r="D373" s="193" t="s">
        <v>75</v>
      </c>
      <c r="E373" s="205" t="s">
        <v>680</v>
      </c>
      <c r="F373" s="205" t="s">
        <v>681</v>
      </c>
      <c r="G373" s="192"/>
      <c r="H373" s="192"/>
      <c r="I373" s="195"/>
      <c r="J373" s="206">
        <f>BK373</f>
        <v>0</v>
      </c>
      <c r="K373" s="192"/>
      <c r="L373" s="197"/>
      <c r="M373" s="198"/>
      <c r="N373" s="199"/>
      <c r="O373" s="199"/>
      <c r="P373" s="200">
        <f>SUM(P374:P441)</f>
        <v>0</v>
      </c>
      <c r="Q373" s="199"/>
      <c r="R373" s="200">
        <f>SUM(R374:R441)</f>
        <v>0.78118446000000008</v>
      </c>
      <c r="S373" s="199"/>
      <c r="T373" s="201">
        <f>SUM(T374:T441)</f>
        <v>0.504</v>
      </c>
      <c r="U373" s="12"/>
      <c r="V373" s="12"/>
      <c r="W373" s="12"/>
      <c r="X373" s="12"/>
      <c r="Y373" s="12"/>
      <c r="Z373" s="12"/>
      <c r="AA373" s="12"/>
      <c r="AB373" s="12"/>
      <c r="AC373" s="12"/>
      <c r="AD373" s="12"/>
      <c r="AE373" s="12"/>
      <c r="AR373" s="202" t="s">
        <v>86</v>
      </c>
      <c r="AT373" s="203" t="s">
        <v>75</v>
      </c>
      <c r="AU373" s="203" t="s">
        <v>84</v>
      </c>
      <c r="AY373" s="202" t="s">
        <v>150</v>
      </c>
      <c r="BK373" s="204">
        <f>SUM(BK374:BK441)</f>
        <v>0</v>
      </c>
    </row>
    <row r="374" s="2" customFormat="1" ht="24.15" customHeight="1">
      <c r="A374" s="41"/>
      <c r="B374" s="42"/>
      <c r="C374" s="207" t="s">
        <v>682</v>
      </c>
      <c r="D374" s="207" t="s">
        <v>152</v>
      </c>
      <c r="E374" s="208" t="s">
        <v>683</v>
      </c>
      <c r="F374" s="209" t="s">
        <v>684</v>
      </c>
      <c r="G374" s="210" t="s">
        <v>214</v>
      </c>
      <c r="H374" s="211">
        <v>3.9820000000000002</v>
      </c>
      <c r="I374" s="212"/>
      <c r="J374" s="213">
        <f>ROUND(I374*H374,2)</f>
        <v>0</v>
      </c>
      <c r="K374" s="209" t="s">
        <v>156</v>
      </c>
      <c r="L374" s="47"/>
      <c r="M374" s="214" t="s">
        <v>32</v>
      </c>
      <c r="N374" s="215" t="s">
        <v>47</v>
      </c>
      <c r="O374" s="87"/>
      <c r="P374" s="216">
        <f>O374*H374</f>
        <v>0</v>
      </c>
      <c r="Q374" s="216">
        <v>0.00024000000000000001</v>
      </c>
      <c r="R374" s="216">
        <f>Q374*H374</f>
        <v>0.00095568000000000009</v>
      </c>
      <c r="S374" s="216">
        <v>0</v>
      </c>
      <c r="T374" s="217">
        <f>S374*H374</f>
        <v>0</v>
      </c>
      <c r="U374" s="41"/>
      <c r="V374" s="41"/>
      <c r="W374" s="41"/>
      <c r="X374" s="41"/>
      <c r="Y374" s="41"/>
      <c r="Z374" s="41"/>
      <c r="AA374" s="41"/>
      <c r="AB374" s="41"/>
      <c r="AC374" s="41"/>
      <c r="AD374" s="41"/>
      <c r="AE374" s="41"/>
      <c r="AR374" s="218" t="s">
        <v>250</v>
      </c>
      <c r="AT374" s="218" t="s">
        <v>152</v>
      </c>
      <c r="AU374" s="218" t="s">
        <v>86</v>
      </c>
      <c r="AY374" s="19" t="s">
        <v>150</v>
      </c>
      <c r="BE374" s="219">
        <f>IF(N374="základní",J374,0)</f>
        <v>0</v>
      </c>
      <c r="BF374" s="219">
        <f>IF(N374="snížená",J374,0)</f>
        <v>0</v>
      </c>
      <c r="BG374" s="219">
        <f>IF(N374="zákl. přenesená",J374,0)</f>
        <v>0</v>
      </c>
      <c r="BH374" s="219">
        <f>IF(N374="sníž. přenesená",J374,0)</f>
        <v>0</v>
      </c>
      <c r="BI374" s="219">
        <f>IF(N374="nulová",J374,0)</f>
        <v>0</v>
      </c>
      <c r="BJ374" s="19" t="s">
        <v>84</v>
      </c>
      <c r="BK374" s="219">
        <f>ROUND(I374*H374,2)</f>
        <v>0</v>
      </c>
      <c r="BL374" s="19" t="s">
        <v>250</v>
      </c>
      <c r="BM374" s="218" t="s">
        <v>685</v>
      </c>
    </row>
    <row r="375" s="2" customFormat="1">
      <c r="A375" s="41"/>
      <c r="B375" s="42"/>
      <c r="C375" s="43"/>
      <c r="D375" s="220" t="s">
        <v>159</v>
      </c>
      <c r="E375" s="43"/>
      <c r="F375" s="221" t="s">
        <v>686</v>
      </c>
      <c r="G375" s="43"/>
      <c r="H375" s="43"/>
      <c r="I375" s="222"/>
      <c r="J375" s="43"/>
      <c r="K375" s="43"/>
      <c r="L375" s="47"/>
      <c r="M375" s="223"/>
      <c r="N375" s="224"/>
      <c r="O375" s="87"/>
      <c r="P375" s="87"/>
      <c r="Q375" s="87"/>
      <c r="R375" s="87"/>
      <c r="S375" s="87"/>
      <c r="T375" s="88"/>
      <c r="U375" s="41"/>
      <c r="V375" s="41"/>
      <c r="W375" s="41"/>
      <c r="X375" s="41"/>
      <c r="Y375" s="41"/>
      <c r="Z375" s="41"/>
      <c r="AA375" s="41"/>
      <c r="AB375" s="41"/>
      <c r="AC375" s="41"/>
      <c r="AD375" s="41"/>
      <c r="AE375" s="41"/>
      <c r="AT375" s="19" t="s">
        <v>159</v>
      </c>
      <c r="AU375" s="19" t="s">
        <v>86</v>
      </c>
    </row>
    <row r="376" s="13" customFormat="1">
      <c r="A376" s="13"/>
      <c r="B376" s="225"/>
      <c r="C376" s="226"/>
      <c r="D376" s="227" t="s">
        <v>161</v>
      </c>
      <c r="E376" s="228" t="s">
        <v>32</v>
      </c>
      <c r="F376" s="229" t="s">
        <v>687</v>
      </c>
      <c r="G376" s="226"/>
      <c r="H376" s="228" t="s">
        <v>32</v>
      </c>
      <c r="I376" s="230"/>
      <c r="J376" s="226"/>
      <c r="K376" s="226"/>
      <c r="L376" s="231"/>
      <c r="M376" s="232"/>
      <c r="N376" s="233"/>
      <c r="O376" s="233"/>
      <c r="P376" s="233"/>
      <c r="Q376" s="233"/>
      <c r="R376" s="233"/>
      <c r="S376" s="233"/>
      <c r="T376" s="234"/>
      <c r="U376" s="13"/>
      <c r="V376" s="13"/>
      <c r="W376" s="13"/>
      <c r="X376" s="13"/>
      <c r="Y376" s="13"/>
      <c r="Z376" s="13"/>
      <c r="AA376" s="13"/>
      <c r="AB376" s="13"/>
      <c r="AC376" s="13"/>
      <c r="AD376" s="13"/>
      <c r="AE376" s="13"/>
      <c r="AT376" s="235" t="s">
        <v>161</v>
      </c>
      <c r="AU376" s="235" t="s">
        <v>86</v>
      </c>
      <c r="AV376" s="13" t="s">
        <v>84</v>
      </c>
      <c r="AW376" s="13" t="s">
        <v>38</v>
      </c>
      <c r="AX376" s="13" t="s">
        <v>76</v>
      </c>
      <c r="AY376" s="235" t="s">
        <v>150</v>
      </c>
    </row>
    <row r="377" s="14" customFormat="1">
      <c r="A377" s="14"/>
      <c r="B377" s="236"/>
      <c r="C377" s="237"/>
      <c r="D377" s="227" t="s">
        <v>161</v>
      </c>
      <c r="E377" s="238" t="s">
        <v>32</v>
      </c>
      <c r="F377" s="239" t="s">
        <v>688</v>
      </c>
      <c r="G377" s="237"/>
      <c r="H377" s="240">
        <v>3.9820000000000002</v>
      </c>
      <c r="I377" s="241"/>
      <c r="J377" s="237"/>
      <c r="K377" s="237"/>
      <c r="L377" s="242"/>
      <c r="M377" s="243"/>
      <c r="N377" s="244"/>
      <c r="O377" s="244"/>
      <c r="P377" s="244"/>
      <c r="Q377" s="244"/>
      <c r="R377" s="244"/>
      <c r="S377" s="244"/>
      <c r="T377" s="245"/>
      <c r="U377" s="14"/>
      <c r="V377" s="14"/>
      <c r="W377" s="14"/>
      <c r="X377" s="14"/>
      <c r="Y377" s="14"/>
      <c r="Z377" s="14"/>
      <c r="AA377" s="14"/>
      <c r="AB377" s="14"/>
      <c r="AC377" s="14"/>
      <c r="AD377" s="14"/>
      <c r="AE377" s="14"/>
      <c r="AT377" s="246" t="s">
        <v>161</v>
      </c>
      <c r="AU377" s="246" t="s">
        <v>86</v>
      </c>
      <c r="AV377" s="14" t="s">
        <v>86</v>
      </c>
      <c r="AW377" s="14" t="s">
        <v>38</v>
      </c>
      <c r="AX377" s="14" t="s">
        <v>84</v>
      </c>
      <c r="AY377" s="246" t="s">
        <v>150</v>
      </c>
    </row>
    <row r="378" s="2" customFormat="1" ht="16.5" customHeight="1">
      <c r="A378" s="41"/>
      <c r="B378" s="42"/>
      <c r="C378" s="247" t="s">
        <v>689</v>
      </c>
      <c r="D378" s="247" t="s">
        <v>197</v>
      </c>
      <c r="E378" s="248" t="s">
        <v>690</v>
      </c>
      <c r="F378" s="249" t="s">
        <v>691</v>
      </c>
      <c r="G378" s="250" t="s">
        <v>214</v>
      </c>
      <c r="H378" s="251">
        <v>3.9820000000000002</v>
      </c>
      <c r="I378" s="252"/>
      <c r="J378" s="253">
        <f>ROUND(I378*H378,2)</f>
        <v>0</v>
      </c>
      <c r="K378" s="249" t="s">
        <v>156</v>
      </c>
      <c r="L378" s="254"/>
      <c r="M378" s="255" t="s">
        <v>32</v>
      </c>
      <c r="N378" s="256" t="s">
        <v>47</v>
      </c>
      <c r="O378" s="87"/>
      <c r="P378" s="216">
        <f>O378*H378</f>
        <v>0</v>
      </c>
      <c r="Q378" s="216">
        <v>0.038289999999999998</v>
      </c>
      <c r="R378" s="216">
        <f>Q378*H378</f>
        <v>0.15247078</v>
      </c>
      <c r="S378" s="216">
        <v>0</v>
      </c>
      <c r="T378" s="217">
        <f>S378*H378</f>
        <v>0</v>
      </c>
      <c r="U378" s="41"/>
      <c r="V378" s="41"/>
      <c r="W378" s="41"/>
      <c r="X378" s="41"/>
      <c r="Y378" s="41"/>
      <c r="Z378" s="41"/>
      <c r="AA378" s="41"/>
      <c r="AB378" s="41"/>
      <c r="AC378" s="41"/>
      <c r="AD378" s="41"/>
      <c r="AE378" s="41"/>
      <c r="AR378" s="218" t="s">
        <v>349</v>
      </c>
      <c r="AT378" s="218" t="s">
        <v>197</v>
      </c>
      <c r="AU378" s="218" t="s">
        <v>86</v>
      </c>
      <c r="AY378" s="19" t="s">
        <v>150</v>
      </c>
      <c r="BE378" s="219">
        <f>IF(N378="základní",J378,0)</f>
        <v>0</v>
      </c>
      <c r="BF378" s="219">
        <f>IF(N378="snížená",J378,0)</f>
        <v>0</v>
      </c>
      <c r="BG378" s="219">
        <f>IF(N378="zákl. přenesená",J378,0)</f>
        <v>0</v>
      </c>
      <c r="BH378" s="219">
        <f>IF(N378="sníž. přenesená",J378,0)</f>
        <v>0</v>
      </c>
      <c r="BI378" s="219">
        <f>IF(N378="nulová",J378,0)</f>
        <v>0</v>
      </c>
      <c r="BJ378" s="19" t="s">
        <v>84</v>
      </c>
      <c r="BK378" s="219">
        <f>ROUND(I378*H378,2)</f>
        <v>0</v>
      </c>
      <c r="BL378" s="19" t="s">
        <v>250</v>
      </c>
      <c r="BM378" s="218" t="s">
        <v>692</v>
      </c>
    </row>
    <row r="379" s="2" customFormat="1">
      <c r="A379" s="41"/>
      <c r="B379" s="42"/>
      <c r="C379" s="43"/>
      <c r="D379" s="227" t="s">
        <v>208</v>
      </c>
      <c r="E379" s="43"/>
      <c r="F379" s="257" t="s">
        <v>693</v>
      </c>
      <c r="G379" s="43"/>
      <c r="H379" s="43"/>
      <c r="I379" s="222"/>
      <c r="J379" s="43"/>
      <c r="K379" s="43"/>
      <c r="L379" s="47"/>
      <c r="M379" s="223"/>
      <c r="N379" s="224"/>
      <c r="O379" s="87"/>
      <c r="P379" s="87"/>
      <c r="Q379" s="87"/>
      <c r="R379" s="87"/>
      <c r="S379" s="87"/>
      <c r="T379" s="88"/>
      <c r="U379" s="41"/>
      <c r="V379" s="41"/>
      <c r="W379" s="41"/>
      <c r="X379" s="41"/>
      <c r="Y379" s="41"/>
      <c r="Z379" s="41"/>
      <c r="AA379" s="41"/>
      <c r="AB379" s="41"/>
      <c r="AC379" s="41"/>
      <c r="AD379" s="41"/>
      <c r="AE379" s="41"/>
      <c r="AT379" s="19" t="s">
        <v>208</v>
      </c>
      <c r="AU379" s="19" t="s">
        <v>86</v>
      </c>
    </row>
    <row r="380" s="2" customFormat="1" ht="21.75" customHeight="1">
      <c r="A380" s="41"/>
      <c r="B380" s="42"/>
      <c r="C380" s="207" t="s">
        <v>694</v>
      </c>
      <c r="D380" s="207" t="s">
        <v>152</v>
      </c>
      <c r="E380" s="208" t="s">
        <v>695</v>
      </c>
      <c r="F380" s="209" t="s">
        <v>696</v>
      </c>
      <c r="G380" s="210" t="s">
        <v>214</v>
      </c>
      <c r="H380" s="211">
        <v>7.6500000000000004</v>
      </c>
      <c r="I380" s="212"/>
      <c r="J380" s="213">
        <f>ROUND(I380*H380,2)</f>
        <v>0</v>
      </c>
      <c r="K380" s="209" t="s">
        <v>156</v>
      </c>
      <c r="L380" s="47"/>
      <c r="M380" s="214" t="s">
        <v>32</v>
      </c>
      <c r="N380" s="215" t="s">
        <v>47</v>
      </c>
      <c r="O380" s="87"/>
      <c r="P380" s="216">
        <f>O380*H380</f>
        <v>0</v>
      </c>
      <c r="Q380" s="216">
        <v>0</v>
      </c>
      <c r="R380" s="216">
        <f>Q380*H380</f>
        <v>0</v>
      </c>
      <c r="S380" s="216">
        <v>0.040000000000000001</v>
      </c>
      <c r="T380" s="217">
        <f>S380*H380</f>
        <v>0.30599999999999999</v>
      </c>
      <c r="U380" s="41"/>
      <c r="V380" s="41"/>
      <c r="W380" s="41"/>
      <c r="X380" s="41"/>
      <c r="Y380" s="41"/>
      <c r="Z380" s="41"/>
      <c r="AA380" s="41"/>
      <c r="AB380" s="41"/>
      <c r="AC380" s="41"/>
      <c r="AD380" s="41"/>
      <c r="AE380" s="41"/>
      <c r="AR380" s="218" t="s">
        <v>250</v>
      </c>
      <c r="AT380" s="218" t="s">
        <v>152</v>
      </c>
      <c r="AU380" s="218" t="s">
        <v>86</v>
      </c>
      <c r="AY380" s="19" t="s">
        <v>150</v>
      </c>
      <c r="BE380" s="219">
        <f>IF(N380="základní",J380,0)</f>
        <v>0</v>
      </c>
      <c r="BF380" s="219">
        <f>IF(N380="snížená",J380,0)</f>
        <v>0</v>
      </c>
      <c r="BG380" s="219">
        <f>IF(N380="zákl. přenesená",J380,0)</f>
        <v>0</v>
      </c>
      <c r="BH380" s="219">
        <f>IF(N380="sníž. přenesená",J380,0)</f>
        <v>0</v>
      </c>
      <c r="BI380" s="219">
        <f>IF(N380="nulová",J380,0)</f>
        <v>0</v>
      </c>
      <c r="BJ380" s="19" t="s">
        <v>84</v>
      </c>
      <c r="BK380" s="219">
        <f>ROUND(I380*H380,2)</f>
        <v>0</v>
      </c>
      <c r="BL380" s="19" t="s">
        <v>250</v>
      </c>
      <c r="BM380" s="218" t="s">
        <v>697</v>
      </c>
    </row>
    <row r="381" s="2" customFormat="1">
      <c r="A381" s="41"/>
      <c r="B381" s="42"/>
      <c r="C381" s="43"/>
      <c r="D381" s="220" t="s">
        <v>159</v>
      </c>
      <c r="E381" s="43"/>
      <c r="F381" s="221" t="s">
        <v>698</v>
      </c>
      <c r="G381" s="43"/>
      <c r="H381" s="43"/>
      <c r="I381" s="222"/>
      <c r="J381" s="43"/>
      <c r="K381" s="43"/>
      <c r="L381" s="47"/>
      <c r="M381" s="223"/>
      <c r="N381" s="224"/>
      <c r="O381" s="87"/>
      <c r="P381" s="87"/>
      <c r="Q381" s="87"/>
      <c r="R381" s="87"/>
      <c r="S381" s="87"/>
      <c r="T381" s="88"/>
      <c r="U381" s="41"/>
      <c r="V381" s="41"/>
      <c r="W381" s="41"/>
      <c r="X381" s="41"/>
      <c r="Y381" s="41"/>
      <c r="Z381" s="41"/>
      <c r="AA381" s="41"/>
      <c r="AB381" s="41"/>
      <c r="AC381" s="41"/>
      <c r="AD381" s="41"/>
      <c r="AE381" s="41"/>
      <c r="AT381" s="19" t="s">
        <v>159</v>
      </c>
      <c r="AU381" s="19" t="s">
        <v>86</v>
      </c>
    </row>
    <row r="382" s="13" customFormat="1">
      <c r="A382" s="13"/>
      <c r="B382" s="225"/>
      <c r="C382" s="226"/>
      <c r="D382" s="227" t="s">
        <v>161</v>
      </c>
      <c r="E382" s="228" t="s">
        <v>32</v>
      </c>
      <c r="F382" s="229" t="s">
        <v>699</v>
      </c>
      <c r="G382" s="226"/>
      <c r="H382" s="228" t="s">
        <v>32</v>
      </c>
      <c r="I382" s="230"/>
      <c r="J382" s="226"/>
      <c r="K382" s="226"/>
      <c r="L382" s="231"/>
      <c r="M382" s="232"/>
      <c r="N382" s="233"/>
      <c r="O382" s="233"/>
      <c r="P382" s="233"/>
      <c r="Q382" s="233"/>
      <c r="R382" s="233"/>
      <c r="S382" s="233"/>
      <c r="T382" s="234"/>
      <c r="U382" s="13"/>
      <c r="V382" s="13"/>
      <c r="W382" s="13"/>
      <c r="X382" s="13"/>
      <c r="Y382" s="13"/>
      <c r="Z382" s="13"/>
      <c r="AA382" s="13"/>
      <c r="AB382" s="13"/>
      <c r="AC382" s="13"/>
      <c r="AD382" s="13"/>
      <c r="AE382" s="13"/>
      <c r="AT382" s="235" t="s">
        <v>161</v>
      </c>
      <c r="AU382" s="235" t="s">
        <v>86</v>
      </c>
      <c r="AV382" s="13" t="s">
        <v>84</v>
      </c>
      <c r="AW382" s="13" t="s">
        <v>38</v>
      </c>
      <c r="AX382" s="13" t="s">
        <v>76</v>
      </c>
      <c r="AY382" s="235" t="s">
        <v>150</v>
      </c>
    </row>
    <row r="383" s="14" customFormat="1">
      <c r="A383" s="14"/>
      <c r="B383" s="236"/>
      <c r="C383" s="237"/>
      <c r="D383" s="227" t="s">
        <v>161</v>
      </c>
      <c r="E383" s="238" t="s">
        <v>32</v>
      </c>
      <c r="F383" s="239" t="s">
        <v>700</v>
      </c>
      <c r="G383" s="237"/>
      <c r="H383" s="240">
        <v>7.6500000000000004</v>
      </c>
      <c r="I383" s="241"/>
      <c r="J383" s="237"/>
      <c r="K383" s="237"/>
      <c r="L383" s="242"/>
      <c r="M383" s="243"/>
      <c r="N383" s="244"/>
      <c r="O383" s="244"/>
      <c r="P383" s="244"/>
      <c r="Q383" s="244"/>
      <c r="R383" s="244"/>
      <c r="S383" s="244"/>
      <c r="T383" s="245"/>
      <c r="U383" s="14"/>
      <c r="V383" s="14"/>
      <c r="W383" s="14"/>
      <c r="X383" s="14"/>
      <c r="Y383" s="14"/>
      <c r="Z383" s="14"/>
      <c r="AA383" s="14"/>
      <c r="AB383" s="14"/>
      <c r="AC383" s="14"/>
      <c r="AD383" s="14"/>
      <c r="AE383" s="14"/>
      <c r="AT383" s="246" t="s">
        <v>161</v>
      </c>
      <c r="AU383" s="246" t="s">
        <v>86</v>
      </c>
      <c r="AV383" s="14" t="s">
        <v>86</v>
      </c>
      <c r="AW383" s="14" t="s">
        <v>38</v>
      </c>
      <c r="AX383" s="14" t="s">
        <v>84</v>
      </c>
      <c r="AY383" s="246" t="s">
        <v>150</v>
      </c>
    </row>
    <row r="384" s="2" customFormat="1" ht="21.75" customHeight="1">
      <c r="A384" s="41"/>
      <c r="B384" s="42"/>
      <c r="C384" s="207" t="s">
        <v>701</v>
      </c>
      <c r="D384" s="207" t="s">
        <v>152</v>
      </c>
      <c r="E384" s="208" t="s">
        <v>702</v>
      </c>
      <c r="F384" s="209" t="s">
        <v>703</v>
      </c>
      <c r="G384" s="210" t="s">
        <v>300</v>
      </c>
      <c r="H384" s="211">
        <v>10.5</v>
      </c>
      <c r="I384" s="212"/>
      <c r="J384" s="213">
        <f>ROUND(I384*H384,2)</f>
        <v>0</v>
      </c>
      <c r="K384" s="209" t="s">
        <v>156</v>
      </c>
      <c r="L384" s="47"/>
      <c r="M384" s="214" t="s">
        <v>32</v>
      </c>
      <c r="N384" s="215" t="s">
        <v>47</v>
      </c>
      <c r="O384" s="87"/>
      <c r="P384" s="216">
        <f>O384*H384</f>
        <v>0</v>
      </c>
      <c r="Q384" s="216">
        <v>0</v>
      </c>
      <c r="R384" s="216">
        <f>Q384*H384</f>
        <v>0</v>
      </c>
      <c r="S384" s="216">
        <v>0.016</v>
      </c>
      <c r="T384" s="217">
        <f>S384*H384</f>
        <v>0.16800000000000001</v>
      </c>
      <c r="U384" s="41"/>
      <c r="V384" s="41"/>
      <c r="W384" s="41"/>
      <c r="X384" s="41"/>
      <c r="Y384" s="41"/>
      <c r="Z384" s="41"/>
      <c r="AA384" s="41"/>
      <c r="AB384" s="41"/>
      <c r="AC384" s="41"/>
      <c r="AD384" s="41"/>
      <c r="AE384" s="41"/>
      <c r="AR384" s="218" t="s">
        <v>250</v>
      </c>
      <c r="AT384" s="218" t="s">
        <v>152</v>
      </c>
      <c r="AU384" s="218" t="s">
        <v>86</v>
      </c>
      <c r="AY384" s="19" t="s">
        <v>150</v>
      </c>
      <c r="BE384" s="219">
        <f>IF(N384="základní",J384,0)</f>
        <v>0</v>
      </c>
      <c r="BF384" s="219">
        <f>IF(N384="snížená",J384,0)</f>
        <v>0</v>
      </c>
      <c r="BG384" s="219">
        <f>IF(N384="zákl. přenesená",J384,0)</f>
        <v>0</v>
      </c>
      <c r="BH384" s="219">
        <f>IF(N384="sníž. přenesená",J384,0)</f>
        <v>0</v>
      </c>
      <c r="BI384" s="219">
        <f>IF(N384="nulová",J384,0)</f>
        <v>0</v>
      </c>
      <c r="BJ384" s="19" t="s">
        <v>84</v>
      </c>
      <c r="BK384" s="219">
        <f>ROUND(I384*H384,2)</f>
        <v>0</v>
      </c>
      <c r="BL384" s="19" t="s">
        <v>250</v>
      </c>
      <c r="BM384" s="218" t="s">
        <v>704</v>
      </c>
    </row>
    <row r="385" s="2" customFormat="1">
      <c r="A385" s="41"/>
      <c r="B385" s="42"/>
      <c r="C385" s="43"/>
      <c r="D385" s="220" t="s">
        <v>159</v>
      </c>
      <c r="E385" s="43"/>
      <c r="F385" s="221" t="s">
        <v>705</v>
      </c>
      <c r="G385" s="43"/>
      <c r="H385" s="43"/>
      <c r="I385" s="222"/>
      <c r="J385" s="43"/>
      <c r="K385" s="43"/>
      <c r="L385" s="47"/>
      <c r="M385" s="223"/>
      <c r="N385" s="224"/>
      <c r="O385" s="87"/>
      <c r="P385" s="87"/>
      <c r="Q385" s="87"/>
      <c r="R385" s="87"/>
      <c r="S385" s="87"/>
      <c r="T385" s="88"/>
      <c r="U385" s="41"/>
      <c r="V385" s="41"/>
      <c r="W385" s="41"/>
      <c r="X385" s="41"/>
      <c r="Y385" s="41"/>
      <c r="Z385" s="41"/>
      <c r="AA385" s="41"/>
      <c r="AB385" s="41"/>
      <c r="AC385" s="41"/>
      <c r="AD385" s="41"/>
      <c r="AE385" s="41"/>
      <c r="AT385" s="19" t="s">
        <v>159</v>
      </c>
      <c r="AU385" s="19" t="s">
        <v>86</v>
      </c>
    </row>
    <row r="386" s="14" customFormat="1">
      <c r="A386" s="14"/>
      <c r="B386" s="236"/>
      <c r="C386" s="237"/>
      <c r="D386" s="227" t="s">
        <v>161</v>
      </c>
      <c r="E386" s="238" t="s">
        <v>32</v>
      </c>
      <c r="F386" s="239" t="s">
        <v>706</v>
      </c>
      <c r="G386" s="237"/>
      <c r="H386" s="240">
        <v>10.5</v>
      </c>
      <c r="I386" s="241"/>
      <c r="J386" s="237"/>
      <c r="K386" s="237"/>
      <c r="L386" s="242"/>
      <c r="M386" s="243"/>
      <c r="N386" s="244"/>
      <c r="O386" s="244"/>
      <c r="P386" s="244"/>
      <c r="Q386" s="244"/>
      <c r="R386" s="244"/>
      <c r="S386" s="244"/>
      <c r="T386" s="245"/>
      <c r="U386" s="14"/>
      <c r="V386" s="14"/>
      <c r="W386" s="14"/>
      <c r="X386" s="14"/>
      <c r="Y386" s="14"/>
      <c r="Z386" s="14"/>
      <c r="AA386" s="14"/>
      <c r="AB386" s="14"/>
      <c r="AC386" s="14"/>
      <c r="AD386" s="14"/>
      <c r="AE386" s="14"/>
      <c r="AT386" s="246" t="s">
        <v>161</v>
      </c>
      <c r="AU386" s="246" t="s">
        <v>86</v>
      </c>
      <c r="AV386" s="14" t="s">
        <v>86</v>
      </c>
      <c r="AW386" s="14" t="s">
        <v>38</v>
      </c>
      <c r="AX386" s="14" t="s">
        <v>84</v>
      </c>
      <c r="AY386" s="246" t="s">
        <v>150</v>
      </c>
    </row>
    <row r="387" s="2" customFormat="1" ht="24.15" customHeight="1">
      <c r="A387" s="41"/>
      <c r="B387" s="42"/>
      <c r="C387" s="207" t="s">
        <v>707</v>
      </c>
      <c r="D387" s="207" t="s">
        <v>152</v>
      </c>
      <c r="E387" s="208" t="s">
        <v>708</v>
      </c>
      <c r="F387" s="209" t="s">
        <v>709</v>
      </c>
      <c r="G387" s="210" t="s">
        <v>300</v>
      </c>
      <c r="H387" s="211">
        <v>10.5</v>
      </c>
      <c r="I387" s="212"/>
      <c r="J387" s="213">
        <f>ROUND(I387*H387,2)</f>
        <v>0</v>
      </c>
      <c r="K387" s="209" t="s">
        <v>504</v>
      </c>
      <c r="L387" s="47"/>
      <c r="M387" s="214" t="s">
        <v>32</v>
      </c>
      <c r="N387" s="215" t="s">
        <v>47</v>
      </c>
      <c r="O387" s="87"/>
      <c r="P387" s="216">
        <f>O387*H387</f>
        <v>0</v>
      </c>
      <c r="Q387" s="216">
        <v>0.00011</v>
      </c>
      <c r="R387" s="216">
        <f>Q387*H387</f>
        <v>0.001155</v>
      </c>
      <c r="S387" s="216">
        <v>0</v>
      </c>
      <c r="T387" s="217">
        <f>S387*H387</f>
        <v>0</v>
      </c>
      <c r="U387" s="41"/>
      <c r="V387" s="41"/>
      <c r="W387" s="41"/>
      <c r="X387" s="41"/>
      <c r="Y387" s="41"/>
      <c r="Z387" s="41"/>
      <c r="AA387" s="41"/>
      <c r="AB387" s="41"/>
      <c r="AC387" s="41"/>
      <c r="AD387" s="41"/>
      <c r="AE387" s="41"/>
      <c r="AR387" s="218" t="s">
        <v>250</v>
      </c>
      <c r="AT387" s="218" t="s">
        <v>152</v>
      </c>
      <c r="AU387" s="218" t="s">
        <v>86</v>
      </c>
      <c r="AY387" s="19" t="s">
        <v>150</v>
      </c>
      <c r="BE387" s="219">
        <f>IF(N387="základní",J387,0)</f>
        <v>0</v>
      </c>
      <c r="BF387" s="219">
        <f>IF(N387="snížená",J387,0)</f>
        <v>0</v>
      </c>
      <c r="BG387" s="219">
        <f>IF(N387="zákl. přenesená",J387,0)</f>
        <v>0</v>
      </c>
      <c r="BH387" s="219">
        <f>IF(N387="sníž. přenesená",J387,0)</f>
        <v>0</v>
      </c>
      <c r="BI387" s="219">
        <f>IF(N387="nulová",J387,0)</f>
        <v>0</v>
      </c>
      <c r="BJ387" s="19" t="s">
        <v>84</v>
      </c>
      <c r="BK387" s="219">
        <f>ROUND(I387*H387,2)</f>
        <v>0</v>
      </c>
      <c r="BL387" s="19" t="s">
        <v>250</v>
      </c>
      <c r="BM387" s="218" t="s">
        <v>710</v>
      </c>
    </row>
    <row r="388" s="2" customFormat="1">
      <c r="A388" s="41"/>
      <c r="B388" s="42"/>
      <c r="C388" s="43"/>
      <c r="D388" s="220" t="s">
        <v>159</v>
      </c>
      <c r="E388" s="43"/>
      <c r="F388" s="221" t="s">
        <v>711</v>
      </c>
      <c r="G388" s="43"/>
      <c r="H388" s="43"/>
      <c r="I388" s="222"/>
      <c r="J388" s="43"/>
      <c r="K388" s="43"/>
      <c r="L388" s="47"/>
      <c r="M388" s="223"/>
      <c r="N388" s="224"/>
      <c r="O388" s="87"/>
      <c r="P388" s="87"/>
      <c r="Q388" s="87"/>
      <c r="R388" s="87"/>
      <c r="S388" s="87"/>
      <c r="T388" s="88"/>
      <c r="U388" s="41"/>
      <c r="V388" s="41"/>
      <c r="W388" s="41"/>
      <c r="X388" s="41"/>
      <c r="Y388" s="41"/>
      <c r="Z388" s="41"/>
      <c r="AA388" s="41"/>
      <c r="AB388" s="41"/>
      <c r="AC388" s="41"/>
      <c r="AD388" s="41"/>
      <c r="AE388" s="41"/>
      <c r="AT388" s="19" t="s">
        <v>159</v>
      </c>
      <c r="AU388" s="19" t="s">
        <v>86</v>
      </c>
    </row>
    <row r="389" s="14" customFormat="1">
      <c r="A389" s="14"/>
      <c r="B389" s="236"/>
      <c r="C389" s="237"/>
      <c r="D389" s="227" t="s">
        <v>161</v>
      </c>
      <c r="E389" s="238" t="s">
        <v>32</v>
      </c>
      <c r="F389" s="239" t="s">
        <v>712</v>
      </c>
      <c r="G389" s="237"/>
      <c r="H389" s="240">
        <v>10.5</v>
      </c>
      <c r="I389" s="241"/>
      <c r="J389" s="237"/>
      <c r="K389" s="237"/>
      <c r="L389" s="242"/>
      <c r="M389" s="243"/>
      <c r="N389" s="244"/>
      <c r="O389" s="244"/>
      <c r="P389" s="244"/>
      <c r="Q389" s="244"/>
      <c r="R389" s="244"/>
      <c r="S389" s="244"/>
      <c r="T389" s="245"/>
      <c r="U389" s="14"/>
      <c r="V389" s="14"/>
      <c r="W389" s="14"/>
      <c r="X389" s="14"/>
      <c r="Y389" s="14"/>
      <c r="Z389" s="14"/>
      <c r="AA389" s="14"/>
      <c r="AB389" s="14"/>
      <c r="AC389" s="14"/>
      <c r="AD389" s="14"/>
      <c r="AE389" s="14"/>
      <c r="AT389" s="246" t="s">
        <v>161</v>
      </c>
      <c r="AU389" s="246" t="s">
        <v>86</v>
      </c>
      <c r="AV389" s="14" t="s">
        <v>86</v>
      </c>
      <c r="AW389" s="14" t="s">
        <v>38</v>
      </c>
      <c r="AX389" s="14" t="s">
        <v>84</v>
      </c>
      <c r="AY389" s="246" t="s">
        <v>150</v>
      </c>
    </row>
    <row r="390" s="2" customFormat="1" ht="16.5" customHeight="1">
      <c r="A390" s="41"/>
      <c r="B390" s="42"/>
      <c r="C390" s="247" t="s">
        <v>713</v>
      </c>
      <c r="D390" s="247" t="s">
        <v>197</v>
      </c>
      <c r="E390" s="248" t="s">
        <v>714</v>
      </c>
      <c r="F390" s="249" t="s">
        <v>715</v>
      </c>
      <c r="G390" s="250" t="s">
        <v>300</v>
      </c>
      <c r="H390" s="251">
        <v>18.399999999999999</v>
      </c>
      <c r="I390" s="252"/>
      <c r="J390" s="253">
        <f>ROUND(I390*H390,2)</f>
        <v>0</v>
      </c>
      <c r="K390" s="249" t="s">
        <v>32</v>
      </c>
      <c r="L390" s="254"/>
      <c r="M390" s="255" t="s">
        <v>32</v>
      </c>
      <c r="N390" s="256" t="s">
        <v>47</v>
      </c>
      <c r="O390" s="87"/>
      <c r="P390" s="216">
        <f>O390*H390</f>
        <v>0</v>
      </c>
      <c r="Q390" s="216">
        <v>0.00115</v>
      </c>
      <c r="R390" s="216">
        <f>Q390*H390</f>
        <v>0.021159999999999998</v>
      </c>
      <c r="S390" s="216">
        <v>0</v>
      </c>
      <c r="T390" s="217">
        <f>S390*H390</f>
        <v>0</v>
      </c>
      <c r="U390" s="41"/>
      <c r="V390" s="41"/>
      <c r="W390" s="41"/>
      <c r="X390" s="41"/>
      <c r="Y390" s="41"/>
      <c r="Z390" s="41"/>
      <c r="AA390" s="41"/>
      <c r="AB390" s="41"/>
      <c r="AC390" s="41"/>
      <c r="AD390" s="41"/>
      <c r="AE390" s="41"/>
      <c r="AR390" s="218" t="s">
        <v>349</v>
      </c>
      <c r="AT390" s="218" t="s">
        <v>197</v>
      </c>
      <c r="AU390" s="218" t="s">
        <v>86</v>
      </c>
      <c r="AY390" s="19" t="s">
        <v>150</v>
      </c>
      <c r="BE390" s="219">
        <f>IF(N390="základní",J390,0)</f>
        <v>0</v>
      </c>
      <c r="BF390" s="219">
        <f>IF(N390="snížená",J390,0)</f>
        <v>0</v>
      </c>
      <c r="BG390" s="219">
        <f>IF(N390="zákl. přenesená",J390,0)</f>
        <v>0</v>
      </c>
      <c r="BH390" s="219">
        <f>IF(N390="sníž. přenesená",J390,0)</f>
        <v>0</v>
      </c>
      <c r="BI390" s="219">
        <f>IF(N390="nulová",J390,0)</f>
        <v>0</v>
      </c>
      <c r="BJ390" s="19" t="s">
        <v>84</v>
      </c>
      <c r="BK390" s="219">
        <f>ROUND(I390*H390,2)</f>
        <v>0</v>
      </c>
      <c r="BL390" s="19" t="s">
        <v>250</v>
      </c>
      <c r="BM390" s="218" t="s">
        <v>716</v>
      </c>
    </row>
    <row r="391" s="14" customFormat="1">
      <c r="A391" s="14"/>
      <c r="B391" s="236"/>
      <c r="C391" s="237"/>
      <c r="D391" s="227" t="s">
        <v>161</v>
      </c>
      <c r="E391" s="238" t="s">
        <v>32</v>
      </c>
      <c r="F391" s="239" t="s">
        <v>717</v>
      </c>
      <c r="G391" s="237"/>
      <c r="H391" s="240">
        <v>14.4</v>
      </c>
      <c r="I391" s="241"/>
      <c r="J391" s="237"/>
      <c r="K391" s="237"/>
      <c r="L391" s="242"/>
      <c r="M391" s="243"/>
      <c r="N391" s="244"/>
      <c r="O391" s="244"/>
      <c r="P391" s="244"/>
      <c r="Q391" s="244"/>
      <c r="R391" s="244"/>
      <c r="S391" s="244"/>
      <c r="T391" s="245"/>
      <c r="U391" s="14"/>
      <c r="V391" s="14"/>
      <c r="W391" s="14"/>
      <c r="X391" s="14"/>
      <c r="Y391" s="14"/>
      <c r="Z391" s="14"/>
      <c r="AA391" s="14"/>
      <c r="AB391" s="14"/>
      <c r="AC391" s="14"/>
      <c r="AD391" s="14"/>
      <c r="AE391" s="14"/>
      <c r="AT391" s="246" t="s">
        <v>161</v>
      </c>
      <c r="AU391" s="246" t="s">
        <v>86</v>
      </c>
      <c r="AV391" s="14" t="s">
        <v>86</v>
      </c>
      <c r="AW391" s="14" t="s">
        <v>38</v>
      </c>
      <c r="AX391" s="14" t="s">
        <v>76</v>
      </c>
      <c r="AY391" s="246" t="s">
        <v>150</v>
      </c>
    </row>
    <row r="392" s="14" customFormat="1">
      <c r="A392" s="14"/>
      <c r="B392" s="236"/>
      <c r="C392" s="237"/>
      <c r="D392" s="227" t="s">
        <v>161</v>
      </c>
      <c r="E392" s="238" t="s">
        <v>32</v>
      </c>
      <c r="F392" s="239" t="s">
        <v>718</v>
      </c>
      <c r="G392" s="237"/>
      <c r="H392" s="240">
        <v>4</v>
      </c>
      <c r="I392" s="241"/>
      <c r="J392" s="237"/>
      <c r="K392" s="237"/>
      <c r="L392" s="242"/>
      <c r="M392" s="243"/>
      <c r="N392" s="244"/>
      <c r="O392" s="244"/>
      <c r="P392" s="244"/>
      <c r="Q392" s="244"/>
      <c r="R392" s="244"/>
      <c r="S392" s="244"/>
      <c r="T392" s="245"/>
      <c r="U392" s="14"/>
      <c r="V392" s="14"/>
      <c r="W392" s="14"/>
      <c r="X392" s="14"/>
      <c r="Y392" s="14"/>
      <c r="Z392" s="14"/>
      <c r="AA392" s="14"/>
      <c r="AB392" s="14"/>
      <c r="AC392" s="14"/>
      <c r="AD392" s="14"/>
      <c r="AE392" s="14"/>
      <c r="AT392" s="246" t="s">
        <v>161</v>
      </c>
      <c r="AU392" s="246" t="s">
        <v>86</v>
      </c>
      <c r="AV392" s="14" t="s">
        <v>86</v>
      </c>
      <c r="AW392" s="14" t="s">
        <v>38</v>
      </c>
      <c r="AX392" s="14" t="s">
        <v>76</v>
      </c>
      <c r="AY392" s="246" t="s">
        <v>150</v>
      </c>
    </row>
    <row r="393" s="15" customFormat="1">
      <c r="A393" s="15"/>
      <c r="B393" s="258"/>
      <c r="C393" s="259"/>
      <c r="D393" s="227" t="s">
        <v>161</v>
      </c>
      <c r="E393" s="260" t="s">
        <v>32</v>
      </c>
      <c r="F393" s="261" t="s">
        <v>229</v>
      </c>
      <c r="G393" s="259"/>
      <c r="H393" s="262">
        <v>18.399999999999999</v>
      </c>
      <c r="I393" s="263"/>
      <c r="J393" s="259"/>
      <c r="K393" s="259"/>
      <c r="L393" s="264"/>
      <c r="M393" s="265"/>
      <c r="N393" s="266"/>
      <c r="O393" s="266"/>
      <c r="P393" s="266"/>
      <c r="Q393" s="266"/>
      <c r="R393" s="266"/>
      <c r="S393" s="266"/>
      <c r="T393" s="267"/>
      <c r="U393" s="15"/>
      <c r="V393" s="15"/>
      <c r="W393" s="15"/>
      <c r="X393" s="15"/>
      <c r="Y393" s="15"/>
      <c r="Z393" s="15"/>
      <c r="AA393" s="15"/>
      <c r="AB393" s="15"/>
      <c r="AC393" s="15"/>
      <c r="AD393" s="15"/>
      <c r="AE393" s="15"/>
      <c r="AT393" s="268" t="s">
        <v>161</v>
      </c>
      <c r="AU393" s="268" t="s">
        <v>86</v>
      </c>
      <c r="AV393" s="15" t="s">
        <v>157</v>
      </c>
      <c r="AW393" s="15" t="s">
        <v>38</v>
      </c>
      <c r="AX393" s="15" t="s">
        <v>84</v>
      </c>
      <c r="AY393" s="268" t="s">
        <v>150</v>
      </c>
    </row>
    <row r="394" s="2" customFormat="1" ht="16.5" customHeight="1">
      <c r="A394" s="41"/>
      <c r="B394" s="42"/>
      <c r="C394" s="247" t="s">
        <v>719</v>
      </c>
      <c r="D394" s="247" t="s">
        <v>197</v>
      </c>
      <c r="E394" s="248" t="s">
        <v>720</v>
      </c>
      <c r="F394" s="249" t="s">
        <v>721</v>
      </c>
      <c r="G394" s="250" t="s">
        <v>722</v>
      </c>
      <c r="H394" s="251">
        <v>10</v>
      </c>
      <c r="I394" s="252"/>
      <c r="J394" s="253">
        <f>ROUND(I394*H394,2)</f>
        <v>0</v>
      </c>
      <c r="K394" s="249" t="s">
        <v>32</v>
      </c>
      <c r="L394" s="254"/>
      <c r="M394" s="255" t="s">
        <v>32</v>
      </c>
      <c r="N394" s="256" t="s">
        <v>47</v>
      </c>
      <c r="O394" s="87"/>
      <c r="P394" s="216">
        <f>O394*H394</f>
        <v>0</v>
      </c>
      <c r="Q394" s="216">
        <v>0.00115</v>
      </c>
      <c r="R394" s="216">
        <f>Q394*H394</f>
        <v>0.0115</v>
      </c>
      <c r="S394" s="216">
        <v>0</v>
      </c>
      <c r="T394" s="217">
        <f>S394*H394</f>
        <v>0</v>
      </c>
      <c r="U394" s="41"/>
      <c r="V394" s="41"/>
      <c r="W394" s="41"/>
      <c r="X394" s="41"/>
      <c r="Y394" s="41"/>
      <c r="Z394" s="41"/>
      <c r="AA394" s="41"/>
      <c r="AB394" s="41"/>
      <c r="AC394" s="41"/>
      <c r="AD394" s="41"/>
      <c r="AE394" s="41"/>
      <c r="AR394" s="218" t="s">
        <v>349</v>
      </c>
      <c r="AT394" s="218" t="s">
        <v>197</v>
      </c>
      <c r="AU394" s="218" t="s">
        <v>86</v>
      </c>
      <c r="AY394" s="19" t="s">
        <v>150</v>
      </c>
      <c r="BE394" s="219">
        <f>IF(N394="základní",J394,0)</f>
        <v>0</v>
      </c>
      <c r="BF394" s="219">
        <f>IF(N394="snížená",J394,0)</f>
        <v>0</v>
      </c>
      <c r="BG394" s="219">
        <f>IF(N394="zákl. přenesená",J394,0)</f>
        <v>0</v>
      </c>
      <c r="BH394" s="219">
        <f>IF(N394="sníž. přenesená",J394,0)</f>
        <v>0</v>
      </c>
      <c r="BI394" s="219">
        <f>IF(N394="nulová",J394,0)</f>
        <v>0</v>
      </c>
      <c r="BJ394" s="19" t="s">
        <v>84</v>
      </c>
      <c r="BK394" s="219">
        <f>ROUND(I394*H394,2)</f>
        <v>0</v>
      </c>
      <c r="BL394" s="19" t="s">
        <v>250</v>
      </c>
      <c r="BM394" s="218" t="s">
        <v>723</v>
      </c>
    </row>
    <row r="395" s="14" customFormat="1">
      <c r="A395" s="14"/>
      <c r="B395" s="236"/>
      <c r="C395" s="237"/>
      <c r="D395" s="227" t="s">
        <v>161</v>
      </c>
      <c r="E395" s="238" t="s">
        <v>32</v>
      </c>
      <c r="F395" s="239" t="s">
        <v>724</v>
      </c>
      <c r="G395" s="237"/>
      <c r="H395" s="240">
        <v>4</v>
      </c>
      <c r="I395" s="241"/>
      <c r="J395" s="237"/>
      <c r="K395" s="237"/>
      <c r="L395" s="242"/>
      <c r="M395" s="243"/>
      <c r="N395" s="244"/>
      <c r="O395" s="244"/>
      <c r="P395" s="244"/>
      <c r="Q395" s="244"/>
      <c r="R395" s="244"/>
      <c r="S395" s="244"/>
      <c r="T395" s="245"/>
      <c r="U395" s="14"/>
      <c r="V395" s="14"/>
      <c r="W395" s="14"/>
      <c r="X395" s="14"/>
      <c r="Y395" s="14"/>
      <c r="Z395" s="14"/>
      <c r="AA395" s="14"/>
      <c r="AB395" s="14"/>
      <c r="AC395" s="14"/>
      <c r="AD395" s="14"/>
      <c r="AE395" s="14"/>
      <c r="AT395" s="246" t="s">
        <v>161</v>
      </c>
      <c r="AU395" s="246" t="s">
        <v>86</v>
      </c>
      <c r="AV395" s="14" t="s">
        <v>86</v>
      </c>
      <c r="AW395" s="14" t="s">
        <v>38</v>
      </c>
      <c r="AX395" s="14" t="s">
        <v>76</v>
      </c>
      <c r="AY395" s="246" t="s">
        <v>150</v>
      </c>
    </row>
    <row r="396" s="14" customFormat="1">
      <c r="A396" s="14"/>
      <c r="B396" s="236"/>
      <c r="C396" s="237"/>
      <c r="D396" s="227" t="s">
        <v>161</v>
      </c>
      <c r="E396" s="238" t="s">
        <v>32</v>
      </c>
      <c r="F396" s="239" t="s">
        <v>725</v>
      </c>
      <c r="G396" s="237"/>
      <c r="H396" s="240">
        <v>6</v>
      </c>
      <c r="I396" s="241"/>
      <c r="J396" s="237"/>
      <c r="K396" s="237"/>
      <c r="L396" s="242"/>
      <c r="M396" s="243"/>
      <c r="N396" s="244"/>
      <c r="O396" s="244"/>
      <c r="P396" s="244"/>
      <c r="Q396" s="244"/>
      <c r="R396" s="244"/>
      <c r="S396" s="244"/>
      <c r="T396" s="245"/>
      <c r="U396" s="14"/>
      <c r="V396" s="14"/>
      <c r="W396" s="14"/>
      <c r="X396" s="14"/>
      <c r="Y396" s="14"/>
      <c r="Z396" s="14"/>
      <c r="AA396" s="14"/>
      <c r="AB396" s="14"/>
      <c r="AC396" s="14"/>
      <c r="AD396" s="14"/>
      <c r="AE396" s="14"/>
      <c r="AT396" s="246" t="s">
        <v>161</v>
      </c>
      <c r="AU396" s="246" t="s">
        <v>86</v>
      </c>
      <c r="AV396" s="14" t="s">
        <v>86</v>
      </c>
      <c r="AW396" s="14" t="s">
        <v>38</v>
      </c>
      <c r="AX396" s="14" t="s">
        <v>76</v>
      </c>
      <c r="AY396" s="246" t="s">
        <v>150</v>
      </c>
    </row>
    <row r="397" s="15" customFormat="1">
      <c r="A397" s="15"/>
      <c r="B397" s="258"/>
      <c r="C397" s="259"/>
      <c r="D397" s="227" t="s">
        <v>161</v>
      </c>
      <c r="E397" s="260" t="s">
        <v>32</v>
      </c>
      <c r="F397" s="261" t="s">
        <v>229</v>
      </c>
      <c r="G397" s="259"/>
      <c r="H397" s="262">
        <v>10</v>
      </c>
      <c r="I397" s="263"/>
      <c r="J397" s="259"/>
      <c r="K397" s="259"/>
      <c r="L397" s="264"/>
      <c r="M397" s="265"/>
      <c r="N397" s="266"/>
      <c r="O397" s="266"/>
      <c r="P397" s="266"/>
      <c r="Q397" s="266"/>
      <c r="R397" s="266"/>
      <c r="S397" s="266"/>
      <c r="T397" s="267"/>
      <c r="U397" s="15"/>
      <c r="V397" s="15"/>
      <c r="W397" s="15"/>
      <c r="X397" s="15"/>
      <c r="Y397" s="15"/>
      <c r="Z397" s="15"/>
      <c r="AA397" s="15"/>
      <c r="AB397" s="15"/>
      <c r="AC397" s="15"/>
      <c r="AD397" s="15"/>
      <c r="AE397" s="15"/>
      <c r="AT397" s="268" t="s">
        <v>161</v>
      </c>
      <c r="AU397" s="268" t="s">
        <v>86</v>
      </c>
      <c r="AV397" s="15" t="s">
        <v>157</v>
      </c>
      <c r="AW397" s="15" t="s">
        <v>38</v>
      </c>
      <c r="AX397" s="15" t="s">
        <v>84</v>
      </c>
      <c r="AY397" s="268" t="s">
        <v>150</v>
      </c>
    </row>
    <row r="398" s="2" customFormat="1" ht="16.5" customHeight="1">
      <c r="A398" s="41"/>
      <c r="B398" s="42"/>
      <c r="C398" s="247" t="s">
        <v>726</v>
      </c>
      <c r="D398" s="247" t="s">
        <v>197</v>
      </c>
      <c r="E398" s="248" t="s">
        <v>727</v>
      </c>
      <c r="F398" s="249" t="s">
        <v>728</v>
      </c>
      <c r="G398" s="250" t="s">
        <v>300</v>
      </c>
      <c r="H398" s="251">
        <v>10.6</v>
      </c>
      <c r="I398" s="252"/>
      <c r="J398" s="253">
        <f>ROUND(I398*H398,2)</f>
        <v>0</v>
      </c>
      <c r="K398" s="249" t="s">
        <v>156</v>
      </c>
      <c r="L398" s="254"/>
      <c r="M398" s="255" t="s">
        <v>32</v>
      </c>
      <c r="N398" s="256" t="s">
        <v>47</v>
      </c>
      <c r="O398" s="87"/>
      <c r="P398" s="216">
        <f>O398*H398</f>
        <v>0</v>
      </c>
      <c r="Q398" s="216">
        <v>0.0010499999999999999</v>
      </c>
      <c r="R398" s="216">
        <f>Q398*H398</f>
        <v>0.011129999999999999</v>
      </c>
      <c r="S398" s="216">
        <v>0</v>
      </c>
      <c r="T398" s="217">
        <f>S398*H398</f>
        <v>0</v>
      </c>
      <c r="U398" s="41"/>
      <c r="V398" s="41"/>
      <c r="W398" s="41"/>
      <c r="X398" s="41"/>
      <c r="Y398" s="41"/>
      <c r="Z398" s="41"/>
      <c r="AA398" s="41"/>
      <c r="AB398" s="41"/>
      <c r="AC398" s="41"/>
      <c r="AD398" s="41"/>
      <c r="AE398" s="41"/>
      <c r="AR398" s="218" t="s">
        <v>349</v>
      </c>
      <c r="AT398" s="218" t="s">
        <v>197</v>
      </c>
      <c r="AU398" s="218" t="s">
        <v>86</v>
      </c>
      <c r="AY398" s="19" t="s">
        <v>150</v>
      </c>
      <c r="BE398" s="219">
        <f>IF(N398="základní",J398,0)</f>
        <v>0</v>
      </c>
      <c r="BF398" s="219">
        <f>IF(N398="snížená",J398,0)</f>
        <v>0</v>
      </c>
      <c r="BG398" s="219">
        <f>IF(N398="zákl. přenesená",J398,0)</f>
        <v>0</v>
      </c>
      <c r="BH398" s="219">
        <f>IF(N398="sníž. přenesená",J398,0)</f>
        <v>0</v>
      </c>
      <c r="BI398" s="219">
        <f>IF(N398="nulová",J398,0)</f>
        <v>0</v>
      </c>
      <c r="BJ398" s="19" t="s">
        <v>84</v>
      </c>
      <c r="BK398" s="219">
        <f>ROUND(I398*H398,2)</f>
        <v>0</v>
      </c>
      <c r="BL398" s="19" t="s">
        <v>250</v>
      </c>
      <c r="BM398" s="218" t="s">
        <v>729</v>
      </c>
    </row>
    <row r="399" s="14" customFormat="1">
      <c r="A399" s="14"/>
      <c r="B399" s="236"/>
      <c r="C399" s="237"/>
      <c r="D399" s="227" t="s">
        <v>161</v>
      </c>
      <c r="E399" s="238" t="s">
        <v>32</v>
      </c>
      <c r="F399" s="239" t="s">
        <v>730</v>
      </c>
      <c r="G399" s="237"/>
      <c r="H399" s="240">
        <v>10.6</v>
      </c>
      <c r="I399" s="241"/>
      <c r="J399" s="237"/>
      <c r="K399" s="237"/>
      <c r="L399" s="242"/>
      <c r="M399" s="243"/>
      <c r="N399" s="244"/>
      <c r="O399" s="244"/>
      <c r="P399" s="244"/>
      <c r="Q399" s="244"/>
      <c r="R399" s="244"/>
      <c r="S399" s="244"/>
      <c r="T399" s="245"/>
      <c r="U399" s="14"/>
      <c r="V399" s="14"/>
      <c r="W399" s="14"/>
      <c r="X399" s="14"/>
      <c r="Y399" s="14"/>
      <c r="Z399" s="14"/>
      <c r="AA399" s="14"/>
      <c r="AB399" s="14"/>
      <c r="AC399" s="14"/>
      <c r="AD399" s="14"/>
      <c r="AE399" s="14"/>
      <c r="AT399" s="246" t="s">
        <v>161</v>
      </c>
      <c r="AU399" s="246" t="s">
        <v>86</v>
      </c>
      <c r="AV399" s="14" t="s">
        <v>86</v>
      </c>
      <c r="AW399" s="14" t="s">
        <v>38</v>
      </c>
      <c r="AX399" s="14" t="s">
        <v>84</v>
      </c>
      <c r="AY399" s="246" t="s">
        <v>150</v>
      </c>
    </row>
    <row r="400" s="2" customFormat="1" ht="24.15" customHeight="1">
      <c r="A400" s="41"/>
      <c r="B400" s="42"/>
      <c r="C400" s="207" t="s">
        <v>731</v>
      </c>
      <c r="D400" s="207" t="s">
        <v>152</v>
      </c>
      <c r="E400" s="208" t="s">
        <v>732</v>
      </c>
      <c r="F400" s="209" t="s">
        <v>733</v>
      </c>
      <c r="G400" s="210" t="s">
        <v>300</v>
      </c>
      <c r="H400" s="211">
        <v>7.9000000000000004</v>
      </c>
      <c r="I400" s="212"/>
      <c r="J400" s="213">
        <f>ROUND(I400*H400,2)</f>
        <v>0</v>
      </c>
      <c r="K400" s="209" t="s">
        <v>156</v>
      </c>
      <c r="L400" s="47"/>
      <c r="M400" s="214" t="s">
        <v>32</v>
      </c>
      <c r="N400" s="215" t="s">
        <v>47</v>
      </c>
      <c r="O400" s="87"/>
      <c r="P400" s="216">
        <f>O400*H400</f>
        <v>0</v>
      </c>
      <c r="Q400" s="216">
        <v>6.0000000000000002E-05</v>
      </c>
      <c r="R400" s="216">
        <f>Q400*H400</f>
        <v>0.00047400000000000003</v>
      </c>
      <c r="S400" s="216">
        <v>0</v>
      </c>
      <c r="T400" s="217">
        <f>S400*H400</f>
        <v>0</v>
      </c>
      <c r="U400" s="41"/>
      <c r="V400" s="41"/>
      <c r="W400" s="41"/>
      <c r="X400" s="41"/>
      <c r="Y400" s="41"/>
      <c r="Z400" s="41"/>
      <c r="AA400" s="41"/>
      <c r="AB400" s="41"/>
      <c r="AC400" s="41"/>
      <c r="AD400" s="41"/>
      <c r="AE400" s="41"/>
      <c r="AR400" s="218" t="s">
        <v>250</v>
      </c>
      <c r="AT400" s="218" t="s">
        <v>152</v>
      </c>
      <c r="AU400" s="218" t="s">
        <v>86</v>
      </c>
      <c r="AY400" s="19" t="s">
        <v>150</v>
      </c>
      <c r="BE400" s="219">
        <f>IF(N400="základní",J400,0)</f>
        <v>0</v>
      </c>
      <c r="BF400" s="219">
        <f>IF(N400="snížená",J400,0)</f>
        <v>0</v>
      </c>
      <c r="BG400" s="219">
        <f>IF(N400="zákl. přenesená",J400,0)</f>
        <v>0</v>
      </c>
      <c r="BH400" s="219">
        <f>IF(N400="sníž. přenesená",J400,0)</f>
        <v>0</v>
      </c>
      <c r="BI400" s="219">
        <f>IF(N400="nulová",J400,0)</f>
        <v>0</v>
      </c>
      <c r="BJ400" s="19" t="s">
        <v>84</v>
      </c>
      <c r="BK400" s="219">
        <f>ROUND(I400*H400,2)</f>
        <v>0</v>
      </c>
      <c r="BL400" s="19" t="s">
        <v>250</v>
      </c>
      <c r="BM400" s="218" t="s">
        <v>734</v>
      </c>
    </row>
    <row r="401" s="2" customFormat="1">
      <c r="A401" s="41"/>
      <c r="B401" s="42"/>
      <c r="C401" s="43"/>
      <c r="D401" s="220" t="s">
        <v>159</v>
      </c>
      <c r="E401" s="43"/>
      <c r="F401" s="221" t="s">
        <v>735</v>
      </c>
      <c r="G401" s="43"/>
      <c r="H401" s="43"/>
      <c r="I401" s="222"/>
      <c r="J401" s="43"/>
      <c r="K401" s="43"/>
      <c r="L401" s="47"/>
      <c r="M401" s="223"/>
      <c r="N401" s="224"/>
      <c r="O401" s="87"/>
      <c r="P401" s="87"/>
      <c r="Q401" s="87"/>
      <c r="R401" s="87"/>
      <c r="S401" s="87"/>
      <c r="T401" s="88"/>
      <c r="U401" s="41"/>
      <c r="V401" s="41"/>
      <c r="W401" s="41"/>
      <c r="X401" s="41"/>
      <c r="Y401" s="41"/>
      <c r="Z401" s="41"/>
      <c r="AA401" s="41"/>
      <c r="AB401" s="41"/>
      <c r="AC401" s="41"/>
      <c r="AD401" s="41"/>
      <c r="AE401" s="41"/>
      <c r="AT401" s="19" t="s">
        <v>159</v>
      </c>
      <c r="AU401" s="19" t="s">
        <v>86</v>
      </c>
    </row>
    <row r="402" s="14" customFormat="1">
      <c r="A402" s="14"/>
      <c r="B402" s="236"/>
      <c r="C402" s="237"/>
      <c r="D402" s="227" t="s">
        <v>161</v>
      </c>
      <c r="E402" s="238" t="s">
        <v>32</v>
      </c>
      <c r="F402" s="239" t="s">
        <v>736</v>
      </c>
      <c r="G402" s="237"/>
      <c r="H402" s="240">
        <v>7.9000000000000004</v>
      </c>
      <c r="I402" s="241"/>
      <c r="J402" s="237"/>
      <c r="K402" s="237"/>
      <c r="L402" s="242"/>
      <c r="M402" s="243"/>
      <c r="N402" s="244"/>
      <c r="O402" s="244"/>
      <c r="P402" s="244"/>
      <c r="Q402" s="244"/>
      <c r="R402" s="244"/>
      <c r="S402" s="244"/>
      <c r="T402" s="245"/>
      <c r="U402" s="14"/>
      <c r="V402" s="14"/>
      <c r="W402" s="14"/>
      <c r="X402" s="14"/>
      <c r="Y402" s="14"/>
      <c r="Z402" s="14"/>
      <c r="AA402" s="14"/>
      <c r="AB402" s="14"/>
      <c r="AC402" s="14"/>
      <c r="AD402" s="14"/>
      <c r="AE402" s="14"/>
      <c r="AT402" s="246" t="s">
        <v>161</v>
      </c>
      <c r="AU402" s="246" t="s">
        <v>86</v>
      </c>
      <c r="AV402" s="14" t="s">
        <v>86</v>
      </c>
      <c r="AW402" s="14" t="s">
        <v>38</v>
      </c>
      <c r="AX402" s="14" t="s">
        <v>84</v>
      </c>
      <c r="AY402" s="246" t="s">
        <v>150</v>
      </c>
    </row>
    <row r="403" s="2" customFormat="1" ht="24.15" customHeight="1">
      <c r="A403" s="41"/>
      <c r="B403" s="42"/>
      <c r="C403" s="207" t="s">
        <v>737</v>
      </c>
      <c r="D403" s="207" t="s">
        <v>152</v>
      </c>
      <c r="E403" s="208" t="s">
        <v>738</v>
      </c>
      <c r="F403" s="209" t="s">
        <v>739</v>
      </c>
      <c r="G403" s="210" t="s">
        <v>300</v>
      </c>
      <c r="H403" s="211">
        <v>7.9000000000000004</v>
      </c>
      <c r="I403" s="212"/>
      <c r="J403" s="213">
        <f>ROUND(I403*H403,2)</f>
        <v>0</v>
      </c>
      <c r="K403" s="209" t="s">
        <v>156</v>
      </c>
      <c r="L403" s="47"/>
      <c r="M403" s="214" t="s">
        <v>32</v>
      </c>
      <c r="N403" s="215" t="s">
        <v>47</v>
      </c>
      <c r="O403" s="87"/>
      <c r="P403" s="216">
        <f>O403*H403</f>
        <v>0</v>
      </c>
      <c r="Q403" s="216">
        <v>6.9999999999999994E-05</v>
      </c>
      <c r="R403" s="216">
        <f>Q403*H403</f>
        <v>0.000553</v>
      </c>
      <c r="S403" s="216">
        <v>0</v>
      </c>
      <c r="T403" s="217">
        <f>S403*H403</f>
        <v>0</v>
      </c>
      <c r="U403" s="41"/>
      <c r="V403" s="41"/>
      <c r="W403" s="41"/>
      <c r="X403" s="41"/>
      <c r="Y403" s="41"/>
      <c r="Z403" s="41"/>
      <c r="AA403" s="41"/>
      <c r="AB403" s="41"/>
      <c r="AC403" s="41"/>
      <c r="AD403" s="41"/>
      <c r="AE403" s="41"/>
      <c r="AR403" s="218" t="s">
        <v>250</v>
      </c>
      <c r="AT403" s="218" t="s">
        <v>152</v>
      </c>
      <c r="AU403" s="218" t="s">
        <v>86</v>
      </c>
      <c r="AY403" s="19" t="s">
        <v>150</v>
      </c>
      <c r="BE403" s="219">
        <f>IF(N403="základní",J403,0)</f>
        <v>0</v>
      </c>
      <c r="BF403" s="219">
        <f>IF(N403="snížená",J403,0)</f>
        <v>0</v>
      </c>
      <c r="BG403" s="219">
        <f>IF(N403="zákl. přenesená",J403,0)</f>
        <v>0</v>
      </c>
      <c r="BH403" s="219">
        <f>IF(N403="sníž. přenesená",J403,0)</f>
        <v>0</v>
      </c>
      <c r="BI403" s="219">
        <f>IF(N403="nulová",J403,0)</f>
        <v>0</v>
      </c>
      <c r="BJ403" s="19" t="s">
        <v>84</v>
      </c>
      <c r="BK403" s="219">
        <f>ROUND(I403*H403,2)</f>
        <v>0</v>
      </c>
      <c r="BL403" s="19" t="s">
        <v>250</v>
      </c>
      <c r="BM403" s="218" t="s">
        <v>740</v>
      </c>
    </row>
    <row r="404" s="2" customFormat="1">
      <c r="A404" s="41"/>
      <c r="B404" s="42"/>
      <c r="C404" s="43"/>
      <c r="D404" s="220" t="s">
        <v>159</v>
      </c>
      <c r="E404" s="43"/>
      <c r="F404" s="221" t="s">
        <v>741</v>
      </c>
      <c r="G404" s="43"/>
      <c r="H404" s="43"/>
      <c r="I404" s="222"/>
      <c r="J404" s="43"/>
      <c r="K404" s="43"/>
      <c r="L404" s="47"/>
      <c r="M404" s="223"/>
      <c r="N404" s="224"/>
      <c r="O404" s="87"/>
      <c r="P404" s="87"/>
      <c r="Q404" s="87"/>
      <c r="R404" s="87"/>
      <c r="S404" s="87"/>
      <c r="T404" s="88"/>
      <c r="U404" s="41"/>
      <c r="V404" s="41"/>
      <c r="W404" s="41"/>
      <c r="X404" s="41"/>
      <c r="Y404" s="41"/>
      <c r="Z404" s="41"/>
      <c r="AA404" s="41"/>
      <c r="AB404" s="41"/>
      <c r="AC404" s="41"/>
      <c r="AD404" s="41"/>
      <c r="AE404" s="41"/>
      <c r="AT404" s="19" t="s">
        <v>159</v>
      </c>
      <c r="AU404" s="19" t="s">
        <v>86</v>
      </c>
    </row>
    <row r="405" s="14" customFormat="1">
      <c r="A405" s="14"/>
      <c r="B405" s="236"/>
      <c r="C405" s="237"/>
      <c r="D405" s="227" t="s">
        <v>161</v>
      </c>
      <c r="E405" s="238" t="s">
        <v>32</v>
      </c>
      <c r="F405" s="239" t="s">
        <v>736</v>
      </c>
      <c r="G405" s="237"/>
      <c r="H405" s="240">
        <v>7.9000000000000004</v>
      </c>
      <c r="I405" s="241"/>
      <c r="J405" s="237"/>
      <c r="K405" s="237"/>
      <c r="L405" s="242"/>
      <c r="M405" s="243"/>
      <c r="N405" s="244"/>
      <c r="O405" s="244"/>
      <c r="P405" s="244"/>
      <c r="Q405" s="244"/>
      <c r="R405" s="244"/>
      <c r="S405" s="244"/>
      <c r="T405" s="245"/>
      <c r="U405" s="14"/>
      <c r="V405" s="14"/>
      <c r="W405" s="14"/>
      <c r="X405" s="14"/>
      <c r="Y405" s="14"/>
      <c r="Z405" s="14"/>
      <c r="AA405" s="14"/>
      <c r="AB405" s="14"/>
      <c r="AC405" s="14"/>
      <c r="AD405" s="14"/>
      <c r="AE405" s="14"/>
      <c r="AT405" s="246" t="s">
        <v>161</v>
      </c>
      <c r="AU405" s="246" t="s">
        <v>86</v>
      </c>
      <c r="AV405" s="14" t="s">
        <v>86</v>
      </c>
      <c r="AW405" s="14" t="s">
        <v>38</v>
      </c>
      <c r="AX405" s="14" t="s">
        <v>84</v>
      </c>
      <c r="AY405" s="246" t="s">
        <v>150</v>
      </c>
    </row>
    <row r="406" s="2" customFormat="1" ht="16.5" customHeight="1">
      <c r="A406" s="41"/>
      <c r="B406" s="42"/>
      <c r="C406" s="207" t="s">
        <v>742</v>
      </c>
      <c r="D406" s="207" t="s">
        <v>152</v>
      </c>
      <c r="E406" s="208" t="s">
        <v>743</v>
      </c>
      <c r="F406" s="209" t="s">
        <v>744</v>
      </c>
      <c r="G406" s="210" t="s">
        <v>360</v>
      </c>
      <c r="H406" s="211">
        <v>2</v>
      </c>
      <c r="I406" s="212"/>
      <c r="J406" s="213">
        <f>ROUND(I406*H406,2)</f>
        <v>0</v>
      </c>
      <c r="K406" s="209" t="s">
        <v>156</v>
      </c>
      <c r="L406" s="47"/>
      <c r="M406" s="214" t="s">
        <v>32</v>
      </c>
      <c r="N406" s="215" t="s">
        <v>47</v>
      </c>
      <c r="O406" s="87"/>
      <c r="P406" s="216">
        <f>O406*H406</f>
        <v>0</v>
      </c>
      <c r="Q406" s="216">
        <v>0</v>
      </c>
      <c r="R406" s="216">
        <f>Q406*H406</f>
        <v>0</v>
      </c>
      <c r="S406" s="216">
        <v>0</v>
      </c>
      <c r="T406" s="217">
        <f>S406*H406</f>
        <v>0</v>
      </c>
      <c r="U406" s="41"/>
      <c r="V406" s="41"/>
      <c r="W406" s="41"/>
      <c r="X406" s="41"/>
      <c r="Y406" s="41"/>
      <c r="Z406" s="41"/>
      <c r="AA406" s="41"/>
      <c r="AB406" s="41"/>
      <c r="AC406" s="41"/>
      <c r="AD406" s="41"/>
      <c r="AE406" s="41"/>
      <c r="AR406" s="218" t="s">
        <v>250</v>
      </c>
      <c r="AT406" s="218" t="s">
        <v>152</v>
      </c>
      <c r="AU406" s="218" t="s">
        <v>86</v>
      </c>
      <c r="AY406" s="19" t="s">
        <v>150</v>
      </c>
      <c r="BE406" s="219">
        <f>IF(N406="základní",J406,0)</f>
        <v>0</v>
      </c>
      <c r="BF406" s="219">
        <f>IF(N406="snížená",J406,0)</f>
        <v>0</v>
      </c>
      <c r="BG406" s="219">
        <f>IF(N406="zákl. přenesená",J406,0)</f>
        <v>0</v>
      </c>
      <c r="BH406" s="219">
        <f>IF(N406="sníž. přenesená",J406,0)</f>
        <v>0</v>
      </c>
      <c r="BI406" s="219">
        <f>IF(N406="nulová",J406,0)</f>
        <v>0</v>
      </c>
      <c r="BJ406" s="19" t="s">
        <v>84</v>
      </c>
      <c r="BK406" s="219">
        <f>ROUND(I406*H406,2)</f>
        <v>0</v>
      </c>
      <c r="BL406" s="19" t="s">
        <v>250</v>
      </c>
      <c r="BM406" s="218" t="s">
        <v>745</v>
      </c>
    </row>
    <row r="407" s="2" customFormat="1">
      <c r="A407" s="41"/>
      <c r="B407" s="42"/>
      <c r="C407" s="43"/>
      <c r="D407" s="220" t="s">
        <v>159</v>
      </c>
      <c r="E407" s="43"/>
      <c r="F407" s="221" t="s">
        <v>746</v>
      </c>
      <c r="G407" s="43"/>
      <c r="H407" s="43"/>
      <c r="I407" s="222"/>
      <c r="J407" s="43"/>
      <c r="K407" s="43"/>
      <c r="L407" s="47"/>
      <c r="M407" s="223"/>
      <c r="N407" s="224"/>
      <c r="O407" s="87"/>
      <c r="P407" s="87"/>
      <c r="Q407" s="87"/>
      <c r="R407" s="87"/>
      <c r="S407" s="87"/>
      <c r="T407" s="88"/>
      <c r="U407" s="41"/>
      <c r="V407" s="41"/>
      <c r="W407" s="41"/>
      <c r="X407" s="41"/>
      <c r="Y407" s="41"/>
      <c r="Z407" s="41"/>
      <c r="AA407" s="41"/>
      <c r="AB407" s="41"/>
      <c r="AC407" s="41"/>
      <c r="AD407" s="41"/>
      <c r="AE407" s="41"/>
      <c r="AT407" s="19" t="s">
        <v>159</v>
      </c>
      <c r="AU407" s="19" t="s">
        <v>86</v>
      </c>
    </row>
    <row r="408" s="2" customFormat="1" ht="24.15" customHeight="1">
      <c r="A408" s="41"/>
      <c r="B408" s="42"/>
      <c r="C408" s="247" t="s">
        <v>747</v>
      </c>
      <c r="D408" s="247" t="s">
        <v>197</v>
      </c>
      <c r="E408" s="248" t="s">
        <v>748</v>
      </c>
      <c r="F408" s="249" t="s">
        <v>749</v>
      </c>
      <c r="G408" s="250" t="s">
        <v>214</v>
      </c>
      <c r="H408" s="251">
        <v>5.7000000000000002</v>
      </c>
      <c r="I408" s="252"/>
      <c r="J408" s="253">
        <f>ROUND(I408*H408,2)</f>
        <v>0</v>
      </c>
      <c r="K408" s="249" t="s">
        <v>32</v>
      </c>
      <c r="L408" s="254"/>
      <c r="M408" s="255" t="s">
        <v>32</v>
      </c>
      <c r="N408" s="256" t="s">
        <v>47</v>
      </c>
      <c r="O408" s="87"/>
      <c r="P408" s="216">
        <f>O408*H408</f>
        <v>0</v>
      </c>
      <c r="Q408" s="216">
        <v>0.038289999999999998</v>
      </c>
      <c r="R408" s="216">
        <f>Q408*H408</f>
        <v>0.218253</v>
      </c>
      <c r="S408" s="216">
        <v>0</v>
      </c>
      <c r="T408" s="217">
        <f>S408*H408</f>
        <v>0</v>
      </c>
      <c r="U408" s="41"/>
      <c r="V408" s="41"/>
      <c r="W408" s="41"/>
      <c r="X408" s="41"/>
      <c r="Y408" s="41"/>
      <c r="Z408" s="41"/>
      <c r="AA408" s="41"/>
      <c r="AB408" s="41"/>
      <c r="AC408" s="41"/>
      <c r="AD408" s="41"/>
      <c r="AE408" s="41"/>
      <c r="AR408" s="218" t="s">
        <v>349</v>
      </c>
      <c r="AT408" s="218" t="s">
        <v>197</v>
      </c>
      <c r="AU408" s="218" t="s">
        <v>86</v>
      </c>
      <c r="AY408" s="19" t="s">
        <v>150</v>
      </c>
      <c r="BE408" s="219">
        <f>IF(N408="základní",J408,0)</f>
        <v>0</v>
      </c>
      <c r="BF408" s="219">
        <f>IF(N408="snížená",J408,0)</f>
        <v>0</v>
      </c>
      <c r="BG408" s="219">
        <f>IF(N408="zákl. přenesená",J408,0)</f>
        <v>0</v>
      </c>
      <c r="BH408" s="219">
        <f>IF(N408="sníž. přenesená",J408,0)</f>
        <v>0</v>
      </c>
      <c r="BI408" s="219">
        <f>IF(N408="nulová",J408,0)</f>
        <v>0</v>
      </c>
      <c r="BJ408" s="19" t="s">
        <v>84</v>
      </c>
      <c r="BK408" s="219">
        <f>ROUND(I408*H408,2)</f>
        <v>0</v>
      </c>
      <c r="BL408" s="19" t="s">
        <v>250</v>
      </c>
      <c r="BM408" s="218" t="s">
        <v>750</v>
      </c>
    </row>
    <row r="409" s="2" customFormat="1">
      <c r="A409" s="41"/>
      <c r="B409" s="42"/>
      <c r="C409" s="43"/>
      <c r="D409" s="227" t="s">
        <v>208</v>
      </c>
      <c r="E409" s="43"/>
      <c r="F409" s="257" t="s">
        <v>751</v>
      </c>
      <c r="G409" s="43"/>
      <c r="H409" s="43"/>
      <c r="I409" s="222"/>
      <c r="J409" s="43"/>
      <c r="K409" s="43"/>
      <c r="L409" s="47"/>
      <c r="M409" s="223"/>
      <c r="N409" s="224"/>
      <c r="O409" s="87"/>
      <c r="P409" s="87"/>
      <c r="Q409" s="87"/>
      <c r="R409" s="87"/>
      <c r="S409" s="87"/>
      <c r="T409" s="88"/>
      <c r="U409" s="41"/>
      <c r="V409" s="41"/>
      <c r="W409" s="41"/>
      <c r="X409" s="41"/>
      <c r="Y409" s="41"/>
      <c r="Z409" s="41"/>
      <c r="AA409" s="41"/>
      <c r="AB409" s="41"/>
      <c r="AC409" s="41"/>
      <c r="AD409" s="41"/>
      <c r="AE409" s="41"/>
      <c r="AT409" s="19" t="s">
        <v>208</v>
      </c>
      <c r="AU409" s="19" t="s">
        <v>86</v>
      </c>
    </row>
    <row r="410" s="14" customFormat="1">
      <c r="A410" s="14"/>
      <c r="B410" s="236"/>
      <c r="C410" s="237"/>
      <c r="D410" s="227" t="s">
        <v>161</v>
      </c>
      <c r="E410" s="238" t="s">
        <v>32</v>
      </c>
      <c r="F410" s="239" t="s">
        <v>752</v>
      </c>
      <c r="G410" s="237"/>
      <c r="H410" s="240">
        <v>5.7000000000000002</v>
      </c>
      <c r="I410" s="241"/>
      <c r="J410" s="237"/>
      <c r="K410" s="237"/>
      <c r="L410" s="242"/>
      <c r="M410" s="243"/>
      <c r="N410" s="244"/>
      <c r="O410" s="244"/>
      <c r="P410" s="244"/>
      <c r="Q410" s="244"/>
      <c r="R410" s="244"/>
      <c r="S410" s="244"/>
      <c r="T410" s="245"/>
      <c r="U410" s="14"/>
      <c r="V410" s="14"/>
      <c r="W410" s="14"/>
      <c r="X410" s="14"/>
      <c r="Y410" s="14"/>
      <c r="Z410" s="14"/>
      <c r="AA410" s="14"/>
      <c r="AB410" s="14"/>
      <c r="AC410" s="14"/>
      <c r="AD410" s="14"/>
      <c r="AE410" s="14"/>
      <c r="AT410" s="246" t="s">
        <v>161</v>
      </c>
      <c r="AU410" s="246" t="s">
        <v>86</v>
      </c>
      <c r="AV410" s="14" t="s">
        <v>86</v>
      </c>
      <c r="AW410" s="14" t="s">
        <v>38</v>
      </c>
      <c r="AX410" s="14" t="s">
        <v>84</v>
      </c>
      <c r="AY410" s="246" t="s">
        <v>150</v>
      </c>
    </row>
    <row r="411" s="2" customFormat="1" ht="24.15" customHeight="1">
      <c r="A411" s="41"/>
      <c r="B411" s="42"/>
      <c r="C411" s="247" t="s">
        <v>753</v>
      </c>
      <c r="D411" s="247" t="s">
        <v>197</v>
      </c>
      <c r="E411" s="248" t="s">
        <v>754</v>
      </c>
      <c r="F411" s="249" t="s">
        <v>755</v>
      </c>
      <c r="G411" s="250" t="s">
        <v>214</v>
      </c>
      <c r="H411" s="251">
        <v>5.7000000000000002</v>
      </c>
      <c r="I411" s="252"/>
      <c r="J411" s="253">
        <f>ROUND(I411*H411,2)</f>
        <v>0</v>
      </c>
      <c r="K411" s="249" t="s">
        <v>32</v>
      </c>
      <c r="L411" s="254"/>
      <c r="M411" s="255" t="s">
        <v>32</v>
      </c>
      <c r="N411" s="256" t="s">
        <v>47</v>
      </c>
      <c r="O411" s="87"/>
      <c r="P411" s="216">
        <f>O411*H411</f>
        <v>0</v>
      </c>
      <c r="Q411" s="216">
        <v>0.038289999999999998</v>
      </c>
      <c r="R411" s="216">
        <f>Q411*H411</f>
        <v>0.218253</v>
      </c>
      <c r="S411" s="216">
        <v>0</v>
      </c>
      <c r="T411" s="217">
        <f>S411*H411</f>
        <v>0</v>
      </c>
      <c r="U411" s="41"/>
      <c r="V411" s="41"/>
      <c r="W411" s="41"/>
      <c r="X411" s="41"/>
      <c r="Y411" s="41"/>
      <c r="Z411" s="41"/>
      <c r="AA411" s="41"/>
      <c r="AB411" s="41"/>
      <c r="AC411" s="41"/>
      <c r="AD411" s="41"/>
      <c r="AE411" s="41"/>
      <c r="AR411" s="218" t="s">
        <v>349</v>
      </c>
      <c r="AT411" s="218" t="s">
        <v>197</v>
      </c>
      <c r="AU411" s="218" t="s">
        <v>86</v>
      </c>
      <c r="AY411" s="19" t="s">
        <v>150</v>
      </c>
      <c r="BE411" s="219">
        <f>IF(N411="základní",J411,0)</f>
        <v>0</v>
      </c>
      <c r="BF411" s="219">
        <f>IF(N411="snížená",J411,0)</f>
        <v>0</v>
      </c>
      <c r="BG411" s="219">
        <f>IF(N411="zákl. přenesená",J411,0)</f>
        <v>0</v>
      </c>
      <c r="BH411" s="219">
        <f>IF(N411="sníž. přenesená",J411,0)</f>
        <v>0</v>
      </c>
      <c r="BI411" s="219">
        <f>IF(N411="nulová",J411,0)</f>
        <v>0</v>
      </c>
      <c r="BJ411" s="19" t="s">
        <v>84</v>
      </c>
      <c r="BK411" s="219">
        <f>ROUND(I411*H411,2)</f>
        <v>0</v>
      </c>
      <c r="BL411" s="19" t="s">
        <v>250</v>
      </c>
      <c r="BM411" s="218" t="s">
        <v>756</v>
      </c>
    </row>
    <row r="412" s="2" customFormat="1">
      <c r="A412" s="41"/>
      <c r="B412" s="42"/>
      <c r="C412" s="43"/>
      <c r="D412" s="227" t="s">
        <v>208</v>
      </c>
      <c r="E412" s="43"/>
      <c r="F412" s="257" t="s">
        <v>751</v>
      </c>
      <c r="G412" s="43"/>
      <c r="H412" s="43"/>
      <c r="I412" s="222"/>
      <c r="J412" s="43"/>
      <c r="K412" s="43"/>
      <c r="L412" s="47"/>
      <c r="M412" s="223"/>
      <c r="N412" s="224"/>
      <c r="O412" s="87"/>
      <c r="P412" s="87"/>
      <c r="Q412" s="87"/>
      <c r="R412" s="87"/>
      <c r="S412" s="87"/>
      <c r="T412" s="88"/>
      <c r="U412" s="41"/>
      <c r="V412" s="41"/>
      <c r="W412" s="41"/>
      <c r="X412" s="41"/>
      <c r="Y412" s="41"/>
      <c r="Z412" s="41"/>
      <c r="AA412" s="41"/>
      <c r="AB412" s="41"/>
      <c r="AC412" s="41"/>
      <c r="AD412" s="41"/>
      <c r="AE412" s="41"/>
      <c r="AT412" s="19" t="s">
        <v>208</v>
      </c>
      <c r="AU412" s="19" t="s">
        <v>86</v>
      </c>
    </row>
    <row r="413" s="14" customFormat="1">
      <c r="A413" s="14"/>
      <c r="B413" s="236"/>
      <c r="C413" s="237"/>
      <c r="D413" s="227" t="s">
        <v>161</v>
      </c>
      <c r="E413" s="238" t="s">
        <v>32</v>
      </c>
      <c r="F413" s="239" t="s">
        <v>752</v>
      </c>
      <c r="G413" s="237"/>
      <c r="H413" s="240">
        <v>5.7000000000000002</v>
      </c>
      <c r="I413" s="241"/>
      <c r="J413" s="237"/>
      <c r="K413" s="237"/>
      <c r="L413" s="242"/>
      <c r="M413" s="243"/>
      <c r="N413" s="244"/>
      <c r="O413" s="244"/>
      <c r="P413" s="244"/>
      <c r="Q413" s="244"/>
      <c r="R413" s="244"/>
      <c r="S413" s="244"/>
      <c r="T413" s="245"/>
      <c r="U413" s="14"/>
      <c r="V413" s="14"/>
      <c r="W413" s="14"/>
      <c r="X413" s="14"/>
      <c r="Y413" s="14"/>
      <c r="Z413" s="14"/>
      <c r="AA413" s="14"/>
      <c r="AB413" s="14"/>
      <c r="AC413" s="14"/>
      <c r="AD413" s="14"/>
      <c r="AE413" s="14"/>
      <c r="AT413" s="246" t="s">
        <v>161</v>
      </c>
      <c r="AU413" s="246" t="s">
        <v>86</v>
      </c>
      <c r="AV413" s="14" t="s">
        <v>86</v>
      </c>
      <c r="AW413" s="14" t="s">
        <v>38</v>
      </c>
      <c r="AX413" s="14" t="s">
        <v>84</v>
      </c>
      <c r="AY413" s="246" t="s">
        <v>150</v>
      </c>
    </row>
    <row r="414" s="2" customFormat="1" ht="16.5" customHeight="1">
      <c r="A414" s="41"/>
      <c r="B414" s="42"/>
      <c r="C414" s="207" t="s">
        <v>757</v>
      </c>
      <c r="D414" s="207" t="s">
        <v>152</v>
      </c>
      <c r="E414" s="208" t="s">
        <v>758</v>
      </c>
      <c r="F414" s="209" t="s">
        <v>759</v>
      </c>
      <c r="G414" s="210" t="s">
        <v>360</v>
      </c>
      <c r="H414" s="211">
        <v>2</v>
      </c>
      <c r="I414" s="212"/>
      <c r="J414" s="213">
        <f>ROUND(I414*H414,2)</f>
        <v>0</v>
      </c>
      <c r="K414" s="209" t="s">
        <v>156</v>
      </c>
      <c r="L414" s="47"/>
      <c r="M414" s="214" t="s">
        <v>32</v>
      </c>
      <c r="N414" s="215" t="s">
        <v>47</v>
      </c>
      <c r="O414" s="87"/>
      <c r="P414" s="216">
        <f>O414*H414</f>
        <v>0</v>
      </c>
      <c r="Q414" s="216">
        <v>0</v>
      </c>
      <c r="R414" s="216">
        <f>Q414*H414</f>
        <v>0</v>
      </c>
      <c r="S414" s="216">
        <v>0.014999999999999999</v>
      </c>
      <c r="T414" s="217">
        <f>S414*H414</f>
        <v>0.029999999999999999</v>
      </c>
      <c r="U414" s="41"/>
      <c r="V414" s="41"/>
      <c r="W414" s="41"/>
      <c r="X414" s="41"/>
      <c r="Y414" s="41"/>
      <c r="Z414" s="41"/>
      <c r="AA414" s="41"/>
      <c r="AB414" s="41"/>
      <c r="AC414" s="41"/>
      <c r="AD414" s="41"/>
      <c r="AE414" s="41"/>
      <c r="AR414" s="218" t="s">
        <v>250</v>
      </c>
      <c r="AT414" s="218" t="s">
        <v>152</v>
      </c>
      <c r="AU414" s="218" t="s">
        <v>86</v>
      </c>
      <c r="AY414" s="19" t="s">
        <v>150</v>
      </c>
      <c r="BE414" s="219">
        <f>IF(N414="základní",J414,0)</f>
        <v>0</v>
      </c>
      <c r="BF414" s="219">
        <f>IF(N414="snížená",J414,0)</f>
        <v>0</v>
      </c>
      <c r="BG414" s="219">
        <f>IF(N414="zákl. přenesená",J414,0)</f>
        <v>0</v>
      </c>
      <c r="BH414" s="219">
        <f>IF(N414="sníž. přenesená",J414,0)</f>
        <v>0</v>
      </c>
      <c r="BI414" s="219">
        <f>IF(N414="nulová",J414,0)</f>
        <v>0</v>
      </c>
      <c r="BJ414" s="19" t="s">
        <v>84</v>
      </c>
      <c r="BK414" s="219">
        <f>ROUND(I414*H414,2)</f>
        <v>0</v>
      </c>
      <c r="BL414" s="19" t="s">
        <v>250</v>
      </c>
      <c r="BM414" s="218" t="s">
        <v>760</v>
      </c>
    </row>
    <row r="415" s="2" customFormat="1">
      <c r="A415" s="41"/>
      <c r="B415" s="42"/>
      <c r="C415" s="43"/>
      <c r="D415" s="220" t="s">
        <v>159</v>
      </c>
      <c r="E415" s="43"/>
      <c r="F415" s="221" t="s">
        <v>761</v>
      </c>
      <c r="G415" s="43"/>
      <c r="H415" s="43"/>
      <c r="I415" s="222"/>
      <c r="J415" s="43"/>
      <c r="K415" s="43"/>
      <c r="L415" s="47"/>
      <c r="M415" s="223"/>
      <c r="N415" s="224"/>
      <c r="O415" s="87"/>
      <c r="P415" s="87"/>
      <c r="Q415" s="87"/>
      <c r="R415" s="87"/>
      <c r="S415" s="87"/>
      <c r="T415" s="88"/>
      <c r="U415" s="41"/>
      <c r="V415" s="41"/>
      <c r="W415" s="41"/>
      <c r="X415" s="41"/>
      <c r="Y415" s="41"/>
      <c r="Z415" s="41"/>
      <c r="AA415" s="41"/>
      <c r="AB415" s="41"/>
      <c r="AC415" s="41"/>
      <c r="AD415" s="41"/>
      <c r="AE415" s="41"/>
      <c r="AT415" s="19" t="s">
        <v>159</v>
      </c>
      <c r="AU415" s="19" t="s">
        <v>86</v>
      </c>
    </row>
    <row r="416" s="13" customFormat="1">
      <c r="A416" s="13"/>
      <c r="B416" s="225"/>
      <c r="C416" s="226"/>
      <c r="D416" s="227" t="s">
        <v>161</v>
      </c>
      <c r="E416" s="228" t="s">
        <v>32</v>
      </c>
      <c r="F416" s="229" t="s">
        <v>762</v>
      </c>
      <c r="G416" s="226"/>
      <c r="H416" s="228" t="s">
        <v>32</v>
      </c>
      <c r="I416" s="230"/>
      <c r="J416" s="226"/>
      <c r="K416" s="226"/>
      <c r="L416" s="231"/>
      <c r="M416" s="232"/>
      <c r="N416" s="233"/>
      <c r="O416" s="233"/>
      <c r="P416" s="233"/>
      <c r="Q416" s="233"/>
      <c r="R416" s="233"/>
      <c r="S416" s="233"/>
      <c r="T416" s="234"/>
      <c r="U416" s="13"/>
      <c r="V416" s="13"/>
      <c r="W416" s="13"/>
      <c r="X416" s="13"/>
      <c r="Y416" s="13"/>
      <c r="Z416" s="13"/>
      <c r="AA416" s="13"/>
      <c r="AB416" s="13"/>
      <c r="AC416" s="13"/>
      <c r="AD416" s="13"/>
      <c r="AE416" s="13"/>
      <c r="AT416" s="235" t="s">
        <v>161</v>
      </c>
      <c r="AU416" s="235" t="s">
        <v>86</v>
      </c>
      <c r="AV416" s="13" t="s">
        <v>84</v>
      </c>
      <c r="AW416" s="13" t="s">
        <v>38</v>
      </c>
      <c r="AX416" s="13" t="s">
        <v>76</v>
      </c>
      <c r="AY416" s="235" t="s">
        <v>150</v>
      </c>
    </row>
    <row r="417" s="14" customFormat="1">
      <c r="A417" s="14"/>
      <c r="B417" s="236"/>
      <c r="C417" s="237"/>
      <c r="D417" s="227" t="s">
        <v>161</v>
      </c>
      <c r="E417" s="238" t="s">
        <v>32</v>
      </c>
      <c r="F417" s="239" t="s">
        <v>86</v>
      </c>
      <c r="G417" s="237"/>
      <c r="H417" s="240">
        <v>2</v>
      </c>
      <c r="I417" s="241"/>
      <c r="J417" s="237"/>
      <c r="K417" s="237"/>
      <c r="L417" s="242"/>
      <c r="M417" s="243"/>
      <c r="N417" s="244"/>
      <c r="O417" s="244"/>
      <c r="P417" s="244"/>
      <c r="Q417" s="244"/>
      <c r="R417" s="244"/>
      <c r="S417" s="244"/>
      <c r="T417" s="245"/>
      <c r="U417" s="14"/>
      <c r="V417" s="14"/>
      <c r="W417" s="14"/>
      <c r="X417" s="14"/>
      <c r="Y417" s="14"/>
      <c r="Z417" s="14"/>
      <c r="AA417" s="14"/>
      <c r="AB417" s="14"/>
      <c r="AC417" s="14"/>
      <c r="AD417" s="14"/>
      <c r="AE417" s="14"/>
      <c r="AT417" s="246" t="s">
        <v>161</v>
      </c>
      <c r="AU417" s="246" t="s">
        <v>86</v>
      </c>
      <c r="AV417" s="14" t="s">
        <v>86</v>
      </c>
      <c r="AW417" s="14" t="s">
        <v>38</v>
      </c>
      <c r="AX417" s="14" t="s">
        <v>84</v>
      </c>
      <c r="AY417" s="246" t="s">
        <v>150</v>
      </c>
    </row>
    <row r="418" s="2" customFormat="1" ht="16.5" customHeight="1">
      <c r="A418" s="41"/>
      <c r="B418" s="42"/>
      <c r="C418" s="207" t="s">
        <v>763</v>
      </c>
      <c r="D418" s="207" t="s">
        <v>152</v>
      </c>
      <c r="E418" s="208" t="s">
        <v>764</v>
      </c>
      <c r="F418" s="209" t="s">
        <v>765</v>
      </c>
      <c r="G418" s="210" t="s">
        <v>360</v>
      </c>
      <c r="H418" s="211">
        <v>21</v>
      </c>
      <c r="I418" s="212"/>
      <c r="J418" s="213">
        <f>ROUND(I418*H418,2)</f>
        <v>0</v>
      </c>
      <c r="K418" s="209" t="s">
        <v>156</v>
      </c>
      <c r="L418" s="47"/>
      <c r="M418" s="214" t="s">
        <v>32</v>
      </c>
      <c r="N418" s="215" t="s">
        <v>47</v>
      </c>
      <c r="O418" s="87"/>
      <c r="P418" s="216">
        <f>O418*H418</f>
        <v>0</v>
      </c>
      <c r="Q418" s="216">
        <v>0</v>
      </c>
      <c r="R418" s="216">
        <f>Q418*H418</f>
        <v>0</v>
      </c>
      <c r="S418" s="216">
        <v>0</v>
      </c>
      <c r="T418" s="217">
        <f>S418*H418</f>
        <v>0</v>
      </c>
      <c r="U418" s="41"/>
      <c r="V418" s="41"/>
      <c r="W418" s="41"/>
      <c r="X418" s="41"/>
      <c r="Y418" s="41"/>
      <c r="Z418" s="41"/>
      <c r="AA418" s="41"/>
      <c r="AB418" s="41"/>
      <c r="AC418" s="41"/>
      <c r="AD418" s="41"/>
      <c r="AE418" s="41"/>
      <c r="AR418" s="218" t="s">
        <v>250</v>
      </c>
      <c r="AT418" s="218" t="s">
        <v>152</v>
      </c>
      <c r="AU418" s="218" t="s">
        <v>86</v>
      </c>
      <c r="AY418" s="19" t="s">
        <v>150</v>
      </c>
      <c r="BE418" s="219">
        <f>IF(N418="základní",J418,0)</f>
        <v>0</v>
      </c>
      <c r="BF418" s="219">
        <f>IF(N418="snížená",J418,0)</f>
        <v>0</v>
      </c>
      <c r="BG418" s="219">
        <f>IF(N418="zákl. přenesená",J418,0)</f>
        <v>0</v>
      </c>
      <c r="BH418" s="219">
        <f>IF(N418="sníž. přenesená",J418,0)</f>
        <v>0</v>
      </c>
      <c r="BI418" s="219">
        <f>IF(N418="nulová",J418,0)</f>
        <v>0</v>
      </c>
      <c r="BJ418" s="19" t="s">
        <v>84</v>
      </c>
      <c r="BK418" s="219">
        <f>ROUND(I418*H418,2)</f>
        <v>0</v>
      </c>
      <c r="BL418" s="19" t="s">
        <v>250</v>
      </c>
      <c r="BM418" s="218" t="s">
        <v>766</v>
      </c>
    </row>
    <row r="419" s="2" customFormat="1">
      <c r="A419" s="41"/>
      <c r="B419" s="42"/>
      <c r="C419" s="43"/>
      <c r="D419" s="220" t="s">
        <v>159</v>
      </c>
      <c r="E419" s="43"/>
      <c r="F419" s="221" t="s">
        <v>767</v>
      </c>
      <c r="G419" s="43"/>
      <c r="H419" s="43"/>
      <c r="I419" s="222"/>
      <c r="J419" s="43"/>
      <c r="K419" s="43"/>
      <c r="L419" s="47"/>
      <c r="M419" s="223"/>
      <c r="N419" s="224"/>
      <c r="O419" s="87"/>
      <c r="P419" s="87"/>
      <c r="Q419" s="87"/>
      <c r="R419" s="87"/>
      <c r="S419" s="87"/>
      <c r="T419" s="88"/>
      <c r="U419" s="41"/>
      <c r="V419" s="41"/>
      <c r="W419" s="41"/>
      <c r="X419" s="41"/>
      <c r="Y419" s="41"/>
      <c r="Z419" s="41"/>
      <c r="AA419" s="41"/>
      <c r="AB419" s="41"/>
      <c r="AC419" s="41"/>
      <c r="AD419" s="41"/>
      <c r="AE419" s="41"/>
      <c r="AT419" s="19" t="s">
        <v>159</v>
      </c>
      <c r="AU419" s="19" t="s">
        <v>86</v>
      </c>
    </row>
    <row r="420" s="13" customFormat="1">
      <c r="A420" s="13"/>
      <c r="B420" s="225"/>
      <c r="C420" s="226"/>
      <c r="D420" s="227" t="s">
        <v>161</v>
      </c>
      <c r="E420" s="228" t="s">
        <v>32</v>
      </c>
      <c r="F420" s="229" t="s">
        <v>768</v>
      </c>
      <c r="G420" s="226"/>
      <c r="H420" s="228" t="s">
        <v>32</v>
      </c>
      <c r="I420" s="230"/>
      <c r="J420" s="226"/>
      <c r="K420" s="226"/>
      <c r="L420" s="231"/>
      <c r="M420" s="232"/>
      <c r="N420" s="233"/>
      <c r="O420" s="233"/>
      <c r="P420" s="233"/>
      <c r="Q420" s="233"/>
      <c r="R420" s="233"/>
      <c r="S420" s="233"/>
      <c r="T420" s="234"/>
      <c r="U420" s="13"/>
      <c r="V420" s="13"/>
      <c r="W420" s="13"/>
      <c r="X420" s="13"/>
      <c r="Y420" s="13"/>
      <c r="Z420" s="13"/>
      <c r="AA420" s="13"/>
      <c r="AB420" s="13"/>
      <c r="AC420" s="13"/>
      <c r="AD420" s="13"/>
      <c r="AE420" s="13"/>
      <c r="AT420" s="235" t="s">
        <v>161</v>
      </c>
      <c r="AU420" s="235" t="s">
        <v>86</v>
      </c>
      <c r="AV420" s="13" t="s">
        <v>84</v>
      </c>
      <c r="AW420" s="13" t="s">
        <v>38</v>
      </c>
      <c r="AX420" s="13" t="s">
        <v>76</v>
      </c>
      <c r="AY420" s="235" t="s">
        <v>150</v>
      </c>
    </row>
    <row r="421" s="14" customFormat="1">
      <c r="A421" s="14"/>
      <c r="B421" s="236"/>
      <c r="C421" s="237"/>
      <c r="D421" s="227" t="s">
        <v>161</v>
      </c>
      <c r="E421" s="238" t="s">
        <v>32</v>
      </c>
      <c r="F421" s="239" t="s">
        <v>769</v>
      </c>
      <c r="G421" s="237"/>
      <c r="H421" s="240">
        <v>9</v>
      </c>
      <c r="I421" s="241"/>
      <c r="J421" s="237"/>
      <c r="K421" s="237"/>
      <c r="L421" s="242"/>
      <c r="M421" s="243"/>
      <c r="N421" s="244"/>
      <c r="O421" s="244"/>
      <c r="P421" s="244"/>
      <c r="Q421" s="244"/>
      <c r="R421" s="244"/>
      <c r="S421" s="244"/>
      <c r="T421" s="245"/>
      <c r="U421" s="14"/>
      <c r="V421" s="14"/>
      <c r="W421" s="14"/>
      <c r="X421" s="14"/>
      <c r="Y421" s="14"/>
      <c r="Z421" s="14"/>
      <c r="AA421" s="14"/>
      <c r="AB421" s="14"/>
      <c r="AC421" s="14"/>
      <c r="AD421" s="14"/>
      <c r="AE421" s="14"/>
      <c r="AT421" s="246" t="s">
        <v>161</v>
      </c>
      <c r="AU421" s="246" t="s">
        <v>86</v>
      </c>
      <c r="AV421" s="14" t="s">
        <v>86</v>
      </c>
      <c r="AW421" s="14" t="s">
        <v>38</v>
      </c>
      <c r="AX421" s="14" t="s">
        <v>76</v>
      </c>
      <c r="AY421" s="246" t="s">
        <v>150</v>
      </c>
    </row>
    <row r="422" s="14" customFormat="1">
      <c r="A422" s="14"/>
      <c r="B422" s="236"/>
      <c r="C422" s="237"/>
      <c r="D422" s="227" t="s">
        <v>161</v>
      </c>
      <c r="E422" s="238" t="s">
        <v>32</v>
      </c>
      <c r="F422" s="239" t="s">
        <v>770</v>
      </c>
      <c r="G422" s="237"/>
      <c r="H422" s="240">
        <v>12</v>
      </c>
      <c r="I422" s="241"/>
      <c r="J422" s="237"/>
      <c r="K422" s="237"/>
      <c r="L422" s="242"/>
      <c r="M422" s="243"/>
      <c r="N422" s="244"/>
      <c r="O422" s="244"/>
      <c r="P422" s="244"/>
      <c r="Q422" s="244"/>
      <c r="R422" s="244"/>
      <c r="S422" s="244"/>
      <c r="T422" s="245"/>
      <c r="U422" s="14"/>
      <c r="V422" s="14"/>
      <c r="W422" s="14"/>
      <c r="X422" s="14"/>
      <c r="Y422" s="14"/>
      <c r="Z422" s="14"/>
      <c r="AA422" s="14"/>
      <c r="AB422" s="14"/>
      <c r="AC422" s="14"/>
      <c r="AD422" s="14"/>
      <c r="AE422" s="14"/>
      <c r="AT422" s="246" t="s">
        <v>161</v>
      </c>
      <c r="AU422" s="246" t="s">
        <v>86</v>
      </c>
      <c r="AV422" s="14" t="s">
        <v>86</v>
      </c>
      <c r="AW422" s="14" t="s">
        <v>38</v>
      </c>
      <c r="AX422" s="14" t="s">
        <v>76</v>
      </c>
      <c r="AY422" s="246" t="s">
        <v>150</v>
      </c>
    </row>
    <row r="423" s="15" customFormat="1">
      <c r="A423" s="15"/>
      <c r="B423" s="258"/>
      <c r="C423" s="259"/>
      <c r="D423" s="227" t="s">
        <v>161</v>
      </c>
      <c r="E423" s="260" t="s">
        <v>32</v>
      </c>
      <c r="F423" s="261" t="s">
        <v>229</v>
      </c>
      <c r="G423" s="259"/>
      <c r="H423" s="262">
        <v>21</v>
      </c>
      <c r="I423" s="263"/>
      <c r="J423" s="259"/>
      <c r="K423" s="259"/>
      <c r="L423" s="264"/>
      <c r="M423" s="265"/>
      <c r="N423" s="266"/>
      <c r="O423" s="266"/>
      <c r="P423" s="266"/>
      <c r="Q423" s="266"/>
      <c r="R423" s="266"/>
      <c r="S423" s="266"/>
      <c r="T423" s="267"/>
      <c r="U423" s="15"/>
      <c r="V423" s="15"/>
      <c r="W423" s="15"/>
      <c r="X423" s="15"/>
      <c r="Y423" s="15"/>
      <c r="Z423" s="15"/>
      <c r="AA423" s="15"/>
      <c r="AB423" s="15"/>
      <c r="AC423" s="15"/>
      <c r="AD423" s="15"/>
      <c r="AE423" s="15"/>
      <c r="AT423" s="268" t="s">
        <v>161</v>
      </c>
      <c r="AU423" s="268" t="s">
        <v>86</v>
      </c>
      <c r="AV423" s="15" t="s">
        <v>157</v>
      </c>
      <c r="AW423" s="15" t="s">
        <v>38</v>
      </c>
      <c r="AX423" s="15" t="s">
        <v>84</v>
      </c>
      <c r="AY423" s="268" t="s">
        <v>150</v>
      </c>
    </row>
    <row r="424" s="2" customFormat="1" ht="16.5" customHeight="1">
      <c r="A424" s="41"/>
      <c r="B424" s="42"/>
      <c r="C424" s="247" t="s">
        <v>771</v>
      </c>
      <c r="D424" s="247" t="s">
        <v>197</v>
      </c>
      <c r="E424" s="248" t="s">
        <v>772</v>
      </c>
      <c r="F424" s="249" t="s">
        <v>773</v>
      </c>
      <c r="G424" s="250" t="s">
        <v>360</v>
      </c>
      <c r="H424" s="251">
        <v>21</v>
      </c>
      <c r="I424" s="252"/>
      <c r="J424" s="253">
        <f>ROUND(I424*H424,2)</f>
        <v>0</v>
      </c>
      <c r="K424" s="249" t="s">
        <v>156</v>
      </c>
      <c r="L424" s="254"/>
      <c r="M424" s="255" t="s">
        <v>32</v>
      </c>
      <c r="N424" s="256" t="s">
        <v>47</v>
      </c>
      <c r="O424" s="87"/>
      <c r="P424" s="216">
        <f>O424*H424</f>
        <v>0</v>
      </c>
      <c r="Q424" s="216">
        <v>0.0022000000000000001</v>
      </c>
      <c r="R424" s="216">
        <f>Q424*H424</f>
        <v>0.046200000000000005</v>
      </c>
      <c r="S424" s="216">
        <v>0</v>
      </c>
      <c r="T424" s="217">
        <f>S424*H424</f>
        <v>0</v>
      </c>
      <c r="U424" s="41"/>
      <c r="V424" s="41"/>
      <c r="W424" s="41"/>
      <c r="X424" s="41"/>
      <c r="Y424" s="41"/>
      <c r="Z424" s="41"/>
      <c r="AA424" s="41"/>
      <c r="AB424" s="41"/>
      <c r="AC424" s="41"/>
      <c r="AD424" s="41"/>
      <c r="AE424" s="41"/>
      <c r="AR424" s="218" t="s">
        <v>349</v>
      </c>
      <c r="AT424" s="218" t="s">
        <v>197</v>
      </c>
      <c r="AU424" s="218" t="s">
        <v>86</v>
      </c>
      <c r="AY424" s="19" t="s">
        <v>150</v>
      </c>
      <c r="BE424" s="219">
        <f>IF(N424="základní",J424,0)</f>
        <v>0</v>
      </c>
      <c r="BF424" s="219">
        <f>IF(N424="snížená",J424,0)</f>
        <v>0</v>
      </c>
      <c r="BG424" s="219">
        <f>IF(N424="zákl. přenesená",J424,0)</f>
        <v>0</v>
      </c>
      <c r="BH424" s="219">
        <f>IF(N424="sníž. přenesená",J424,0)</f>
        <v>0</v>
      </c>
      <c r="BI424" s="219">
        <f>IF(N424="nulová",J424,0)</f>
        <v>0</v>
      </c>
      <c r="BJ424" s="19" t="s">
        <v>84</v>
      </c>
      <c r="BK424" s="219">
        <f>ROUND(I424*H424,2)</f>
        <v>0</v>
      </c>
      <c r="BL424" s="19" t="s">
        <v>250</v>
      </c>
      <c r="BM424" s="218" t="s">
        <v>774</v>
      </c>
    </row>
    <row r="425" s="2" customFormat="1">
      <c r="A425" s="41"/>
      <c r="B425" s="42"/>
      <c r="C425" s="43"/>
      <c r="D425" s="227" t="s">
        <v>208</v>
      </c>
      <c r="E425" s="43"/>
      <c r="F425" s="257" t="s">
        <v>775</v>
      </c>
      <c r="G425" s="43"/>
      <c r="H425" s="43"/>
      <c r="I425" s="222"/>
      <c r="J425" s="43"/>
      <c r="K425" s="43"/>
      <c r="L425" s="47"/>
      <c r="M425" s="223"/>
      <c r="N425" s="224"/>
      <c r="O425" s="87"/>
      <c r="P425" s="87"/>
      <c r="Q425" s="87"/>
      <c r="R425" s="87"/>
      <c r="S425" s="87"/>
      <c r="T425" s="88"/>
      <c r="U425" s="41"/>
      <c r="V425" s="41"/>
      <c r="W425" s="41"/>
      <c r="X425" s="41"/>
      <c r="Y425" s="41"/>
      <c r="Z425" s="41"/>
      <c r="AA425" s="41"/>
      <c r="AB425" s="41"/>
      <c r="AC425" s="41"/>
      <c r="AD425" s="41"/>
      <c r="AE425" s="41"/>
      <c r="AT425" s="19" t="s">
        <v>208</v>
      </c>
      <c r="AU425" s="19" t="s">
        <v>86</v>
      </c>
    </row>
    <row r="426" s="2" customFormat="1" ht="16.5" customHeight="1">
      <c r="A426" s="41"/>
      <c r="B426" s="42"/>
      <c r="C426" s="207" t="s">
        <v>776</v>
      </c>
      <c r="D426" s="207" t="s">
        <v>152</v>
      </c>
      <c r="E426" s="208" t="s">
        <v>777</v>
      </c>
      <c r="F426" s="209" t="s">
        <v>778</v>
      </c>
      <c r="G426" s="210" t="s">
        <v>360</v>
      </c>
      <c r="H426" s="211">
        <v>4</v>
      </c>
      <c r="I426" s="212"/>
      <c r="J426" s="213">
        <f>ROUND(I426*H426,2)</f>
        <v>0</v>
      </c>
      <c r="K426" s="209" t="s">
        <v>156</v>
      </c>
      <c r="L426" s="47"/>
      <c r="M426" s="214" t="s">
        <v>32</v>
      </c>
      <c r="N426" s="215" t="s">
        <v>47</v>
      </c>
      <c r="O426" s="87"/>
      <c r="P426" s="216">
        <f>O426*H426</f>
        <v>0</v>
      </c>
      <c r="Q426" s="216">
        <v>0</v>
      </c>
      <c r="R426" s="216">
        <f>Q426*H426</f>
        <v>0</v>
      </c>
      <c r="S426" s="216">
        <v>0</v>
      </c>
      <c r="T426" s="217">
        <f>S426*H426</f>
        <v>0</v>
      </c>
      <c r="U426" s="41"/>
      <c r="V426" s="41"/>
      <c r="W426" s="41"/>
      <c r="X426" s="41"/>
      <c r="Y426" s="41"/>
      <c r="Z426" s="41"/>
      <c r="AA426" s="41"/>
      <c r="AB426" s="41"/>
      <c r="AC426" s="41"/>
      <c r="AD426" s="41"/>
      <c r="AE426" s="41"/>
      <c r="AR426" s="218" t="s">
        <v>250</v>
      </c>
      <c r="AT426" s="218" t="s">
        <v>152</v>
      </c>
      <c r="AU426" s="218" t="s">
        <v>86</v>
      </c>
      <c r="AY426" s="19" t="s">
        <v>150</v>
      </c>
      <c r="BE426" s="219">
        <f>IF(N426="základní",J426,0)</f>
        <v>0</v>
      </c>
      <c r="BF426" s="219">
        <f>IF(N426="snížená",J426,0)</f>
        <v>0</v>
      </c>
      <c r="BG426" s="219">
        <f>IF(N426="zákl. přenesená",J426,0)</f>
        <v>0</v>
      </c>
      <c r="BH426" s="219">
        <f>IF(N426="sníž. přenesená",J426,0)</f>
        <v>0</v>
      </c>
      <c r="BI426" s="219">
        <f>IF(N426="nulová",J426,0)</f>
        <v>0</v>
      </c>
      <c r="BJ426" s="19" t="s">
        <v>84</v>
      </c>
      <c r="BK426" s="219">
        <f>ROUND(I426*H426,2)</f>
        <v>0</v>
      </c>
      <c r="BL426" s="19" t="s">
        <v>250</v>
      </c>
      <c r="BM426" s="218" t="s">
        <v>779</v>
      </c>
    </row>
    <row r="427" s="2" customFormat="1">
      <c r="A427" s="41"/>
      <c r="B427" s="42"/>
      <c r="C427" s="43"/>
      <c r="D427" s="220" t="s">
        <v>159</v>
      </c>
      <c r="E427" s="43"/>
      <c r="F427" s="221" t="s">
        <v>780</v>
      </c>
      <c r="G427" s="43"/>
      <c r="H427" s="43"/>
      <c r="I427" s="222"/>
      <c r="J427" s="43"/>
      <c r="K427" s="43"/>
      <c r="L427" s="47"/>
      <c r="M427" s="223"/>
      <c r="N427" s="224"/>
      <c r="O427" s="87"/>
      <c r="P427" s="87"/>
      <c r="Q427" s="87"/>
      <c r="R427" s="87"/>
      <c r="S427" s="87"/>
      <c r="T427" s="88"/>
      <c r="U427" s="41"/>
      <c r="V427" s="41"/>
      <c r="W427" s="41"/>
      <c r="X427" s="41"/>
      <c r="Y427" s="41"/>
      <c r="Z427" s="41"/>
      <c r="AA427" s="41"/>
      <c r="AB427" s="41"/>
      <c r="AC427" s="41"/>
      <c r="AD427" s="41"/>
      <c r="AE427" s="41"/>
      <c r="AT427" s="19" t="s">
        <v>159</v>
      </c>
      <c r="AU427" s="19" t="s">
        <v>86</v>
      </c>
    </row>
    <row r="428" s="2" customFormat="1" ht="16.5" customHeight="1">
      <c r="A428" s="41"/>
      <c r="B428" s="42"/>
      <c r="C428" s="207" t="s">
        <v>781</v>
      </c>
      <c r="D428" s="207" t="s">
        <v>152</v>
      </c>
      <c r="E428" s="208" t="s">
        <v>782</v>
      </c>
      <c r="F428" s="209" t="s">
        <v>783</v>
      </c>
      <c r="G428" s="210" t="s">
        <v>360</v>
      </c>
      <c r="H428" s="211">
        <v>2</v>
      </c>
      <c r="I428" s="212"/>
      <c r="J428" s="213">
        <f>ROUND(I428*H428,2)</f>
        <v>0</v>
      </c>
      <c r="K428" s="209" t="s">
        <v>32</v>
      </c>
      <c r="L428" s="47"/>
      <c r="M428" s="214" t="s">
        <v>32</v>
      </c>
      <c r="N428" s="215" t="s">
        <v>47</v>
      </c>
      <c r="O428" s="87"/>
      <c r="P428" s="216">
        <f>O428*H428</f>
        <v>0</v>
      </c>
      <c r="Q428" s="216">
        <v>0</v>
      </c>
      <c r="R428" s="216">
        <f>Q428*H428</f>
        <v>0</v>
      </c>
      <c r="S428" s="216">
        <v>0</v>
      </c>
      <c r="T428" s="217">
        <f>S428*H428</f>
        <v>0</v>
      </c>
      <c r="U428" s="41"/>
      <c r="V428" s="41"/>
      <c r="W428" s="41"/>
      <c r="X428" s="41"/>
      <c r="Y428" s="41"/>
      <c r="Z428" s="41"/>
      <c r="AA428" s="41"/>
      <c r="AB428" s="41"/>
      <c r="AC428" s="41"/>
      <c r="AD428" s="41"/>
      <c r="AE428" s="41"/>
      <c r="AR428" s="218" t="s">
        <v>250</v>
      </c>
      <c r="AT428" s="218" t="s">
        <v>152</v>
      </c>
      <c r="AU428" s="218" t="s">
        <v>86</v>
      </c>
      <c r="AY428" s="19" t="s">
        <v>150</v>
      </c>
      <c r="BE428" s="219">
        <f>IF(N428="základní",J428,0)</f>
        <v>0</v>
      </c>
      <c r="BF428" s="219">
        <f>IF(N428="snížená",J428,0)</f>
        <v>0</v>
      </c>
      <c r="BG428" s="219">
        <f>IF(N428="zákl. přenesená",J428,0)</f>
        <v>0</v>
      </c>
      <c r="BH428" s="219">
        <f>IF(N428="sníž. přenesená",J428,0)</f>
        <v>0</v>
      </c>
      <c r="BI428" s="219">
        <f>IF(N428="nulová",J428,0)</f>
        <v>0</v>
      </c>
      <c r="BJ428" s="19" t="s">
        <v>84</v>
      </c>
      <c r="BK428" s="219">
        <f>ROUND(I428*H428,2)</f>
        <v>0</v>
      </c>
      <c r="BL428" s="19" t="s">
        <v>250</v>
      </c>
      <c r="BM428" s="218" t="s">
        <v>784</v>
      </c>
    </row>
    <row r="429" s="2" customFormat="1">
      <c r="A429" s="41"/>
      <c r="B429" s="42"/>
      <c r="C429" s="43"/>
      <c r="D429" s="227" t="s">
        <v>208</v>
      </c>
      <c r="E429" s="43"/>
      <c r="F429" s="257" t="s">
        <v>785</v>
      </c>
      <c r="G429" s="43"/>
      <c r="H429" s="43"/>
      <c r="I429" s="222"/>
      <c r="J429" s="43"/>
      <c r="K429" s="43"/>
      <c r="L429" s="47"/>
      <c r="M429" s="223"/>
      <c r="N429" s="224"/>
      <c r="O429" s="87"/>
      <c r="P429" s="87"/>
      <c r="Q429" s="87"/>
      <c r="R429" s="87"/>
      <c r="S429" s="87"/>
      <c r="T429" s="88"/>
      <c r="U429" s="41"/>
      <c r="V429" s="41"/>
      <c r="W429" s="41"/>
      <c r="X429" s="41"/>
      <c r="Y429" s="41"/>
      <c r="Z429" s="41"/>
      <c r="AA429" s="41"/>
      <c r="AB429" s="41"/>
      <c r="AC429" s="41"/>
      <c r="AD429" s="41"/>
      <c r="AE429" s="41"/>
      <c r="AT429" s="19" t="s">
        <v>208</v>
      </c>
      <c r="AU429" s="19" t="s">
        <v>86</v>
      </c>
    </row>
    <row r="430" s="2" customFormat="1" ht="16.5" customHeight="1">
      <c r="A430" s="41"/>
      <c r="B430" s="42"/>
      <c r="C430" s="207" t="s">
        <v>786</v>
      </c>
      <c r="D430" s="207" t="s">
        <v>152</v>
      </c>
      <c r="E430" s="208" t="s">
        <v>787</v>
      </c>
      <c r="F430" s="209" t="s">
        <v>788</v>
      </c>
      <c r="G430" s="210" t="s">
        <v>300</v>
      </c>
      <c r="H430" s="211">
        <v>9.5999999999999996</v>
      </c>
      <c r="I430" s="212"/>
      <c r="J430" s="213">
        <f>ROUND(I430*H430,2)</f>
        <v>0</v>
      </c>
      <c r="K430" s="209" t="s">
        <v>156</v>
      </c>
      <c r="L430" s="47"/>
      <c r="M430" s="214" t="s">
        <v>32</v>
      </c>
      <c r="N430" s="215" t="s">
        <v>47</v>
      </c>
      <c r="O430" s="87"/>
      <c r="P430" s="216">
        <f>O430*H430</f>
        <v>0</v>
      </c>
      <c r="Q430" s="216">
        <v>0</v>
      </c>
      <c r="R430" s="216">
        <f>Q430*H430</f>
        <v>0</v>
      </c>
      <c r="S430" s="216">
        <v>0</v>
      </c>
      <c r="T430" s="217">
        <f>S430*H430</f>
        <v>0</v>
      </c>
      <c r="U430" s="41"/>
      <c r="V430" s="41"/>
      <c r="W430" s="41"/>
      <c r="X430" s="41"/>
      <c r="Y430" s="41"/>
      <c r="Z430" s="41"/>
      <c r="AA430" s="41"/>
      <c r="AB430" s="41"/>
      <c r="AC430" s="41"/>
      <c r="AD430" s="41"/>
      <c r="AE430" s="41"/>
      <c r="AR430" s="218" t="s">
        <v>250</v>
      </c>
      <c r="AT430" s="218" t="s">
        <v>152</v>
      </c>
      <c r="AU430" s="218" t="s">
        <v>86</v>
      </c>
      <c r="AY430" s="19" t="s">
        <v>150</v>
      </c>
      <c r="BE430" s="219">
        <f>IF(N430="základní",J430,0)</f>
        <v>0</v>
      </c>
      <c r="BF430" s="219">
        <f>IF(N430="snížená",J430,0)</f>
        <v>0</v>
      </c>
      <c r="BG430" s="219">
        <f>IF(N430="zákl. přenesená",J430,0)</f>
        <v>0</v>
      </c>
      <c r="BH430" s="219">
        <f>IF(N430="sníž. přenesená",J430,0)</f>
        <v>0</v>
      </c>
      <c r="BI430" s="219">
        <f>IF(N430="nulová",J430,0)</f>
        <v>0</v>
      </c>
      <c r="BJ430" s="19" t="s">
        <v>84</v>
      </c>
      <c r="BK430" s="219">
        <f>ROUND(I430*H430,2)</f>
        <v>0</v>
      </c>
      <c r="BL430" s="19" t="s">
        <v>250</v>
      </c>
      <c r="BM430" s="218" t="s">
        <v>789</v>
      </c>
    </row>
    <row r="431" s="2" customFormat="1">
      <c r="A431" s="41"/>
      <c r="B431" s="42"/>
      <c r="C431" s="43"/>
      <c r="D431" s="220" t="s">
        <v>159</v>
      </c>
      <c r="E431" s="43"/>
      <c r="F431" s="221" t="s">
        <v>790</v>
      </c>
      <c r="G431" s="43"/>
      <c r="H431" s="43"/>
      <c r="I431" s="222"/>
      <c r="J431" s="43"/>
      <c r="K431" s="43"/>
      <c r="L431" s="47"/>
      <c r="M431" s="223"/>
      <c r="N431" s="224"/>
      <c r="O431" s="87"/>
      <c r="P431" s="87"/>
      <c r="Q431" s="87"/>
      <c r="R431" s="87"/>
      <c r="S431" s="87"/>
      <c r="T431" s="88"/>
      <c r="U431" s="41"/>
      <c r="V431" s="41"/>
      <c r="W431" s="41"/>
      <c r="X431" s="41"/>
      <c r="Y431" s="41"/>
      <c r="Z431" s="41"/>
      <c r="AA431" s="41"/>
      <c r="AB431" s="41"/>
      <c r="AC431" s="41"/>
      <c r="AD431" s="41"/>
      <c r="AE431" s="41"/>
      <c r="AT431" s="19" t="s">
        <v>159</v>
      </c>
      <c r="AU431" s="19" t="s">
        <v>86</v>
      </c>
    </row>
    <row r="432" s="13" customFormat="1">
      <c r="A432" s="13"/>
      <c r="B432" s="225"/>
      <c r="C432" s="226"/>
      <c r="D432" s="227" t="s">
        <v>161</v>
      </c>
      <c r="E432" s="228" t="s">
        <v>32</v>
      </c>
      <c r="F432" s="229" t="s">
        <v>791</v>
      </c>
      <c r="G432" s="226"/>
      <c r="H432" s="228" t="s">
        <v>32</v>
      </c>
      <c r="I432" s="230"/>
      <c r="J432" s="226"/>
      <c r="K432" s="226"/>
      <c r="L432" s="231"/>
      <c r="M432" s="232"/>
      <c r="N432" s="233"/>
      <c r="O432" s="233"/>
      <c r="P432" s="233"/>
      <c r="Q432" s="233"/>
      <c r="R432" s="233"/>
      <c r="S432" s="233"/>
      <c r="T432" s="234"/>
      <c r="U432" s="13"/>
      <c r="V432" s="13"/>
      <c r="W432" s="13"/>
      <c r="X432" s="13"/>
      <c r="Y432" s="13"/>
      <c r="Z432" s="13"/>
      <c r="AA432" s="13"/>
      <c r="AB432" s="13"/>
      <c r="AC432" s="13"/>
      <c r="AD432" s="13"/>
      <c r="AE432" s="13"/>
      <c r="AT432" s="235" t="s">
        <v>161</v>
      </c>
      <c r="AU432" s="235" t="s">
        <v>86</v>
      </c>
      <c r="AV432" s="13" t="s">
        <v>84</v>
      </c>
      <c r="AW432" s="13" t="s">
        <v>38</v>
      </c>
      <c r="AX432" s="13" t="s">
        <v>76</v>
      </c>
      <c r="AY432" s="235" t="s">
        <v>150</v>
      </c>
    </row>
    <row r="433" s="14" customFormat="1">
      <c r="A433" s="14"/>
      <c r="B433" s="236"/>
      <c r="C433" s="237"/>
      <c r="D433" s="227" t="s">
        <v>161</v>
      </c>
      <c r="E433" s="238" t="s">
        <v>32</v>
      </c>
      <c r="F433" s="239" t="s">
        <v>792</v>
      </c>
      <c r="G433" s="237"/>
      <c r="H433" s="240">
        <v>9.5999999999999996</v>
      </c>
      <c r="I433" s="241"/>
      <c r="J433" s="237"/>
      <c r="K433" s="237"/>
      <c r="L433" s="242"/>
      <c r="M433" s="243"/>
      <c r="N433" s="244"/>
      <c r="O433" s="244"/>
      <c r="P433" s="244"/>
      <c r="Q433" s="244"/>
      <c r="R433" s="244"/>
      <c r="S433" s="244"/>
      <c r="T433" s="245"/>
      <c r="U433" s="14"/>
      <c r="V433" s="14"/>
      <c r="W433" s="14"/>
      <c r="X433" s="14"/>
      <c r="Y433" s="14"/>
      <c r="Z433" s="14"/>
      <c r="AA433" s="14"/>
      <c r="AB433" s="14"/>
      <c r="AC433" s="14"/>
      <c r="AD433" s="14"/>
      <c r="AE433" s="14"/>
      <c r="AT433" s="246" t="s">
        <v>161</v>
      </c>
      <c r="AU433" s="246" t="s">
        <v>86</v>
      </c>
      <c r="AV433" s="14" t="s">
        <v>86</v>
      </c>
      <c r="AW433" s="14" t="s">
        <v>38</v>
      </c>
      <c r="AX433" s="14" t="s">
        <v>84</v>
      </c>
      <c r="AY433" s="246" t="s">
        <v>150</v>
      </c>
    </row>
    <row r="434" s="2" customFormat="1" ht="16.5" customHeight="1">
      <c r="A434" s="41"/>
      <c r="B434" s="42"/>
      <c r="C434" s="247" t="s">
        <v>793</v>
      </c>
      <c r="D434" s="247" t="s">
        <v>197</v>
      </c>
      <c r="E434" s="248" t="s">
        <v>794</v>
      </c>
      <c r="F434" s="249" t="s">
        <v>795</v>
      </c>
      <c r="G434" s="250" t="s">
        <v>180</v>
      </c>
      <c r="H434" s="251">
        <v>0.088999999999999996</v>
      </c>
      <c r="I434" s="252"/>
      <c r="J434" s="253">
        <f>ROUND(I434*H434,2)</f>
        <v>0</v>
      </c>
      <c r="K434" s="249" t="s">
        <v>156</v>
      </c>
      <c r="L434" s="254"/>
      <c r="M434" s="255" t="s">
        <v>32</v>
      </c>
      <c r="N434" s="256" t="s">
        <v>47</v>
      </c>
      <c r="O434" s="87"/>
      <c r="P434" s="216">
        <f>O434*H434</f>
        <v>0</v>
      </c>
      <c r="Q434" s="216">
        <v>1</v>
      </c>
      <c r="R434" s="216">
        <f>Q434*H434</f>
        <v>0.088999999999999996</v>
      </c>
      <c r="S434" s="216">
        <v>0</v>
      </c>
      <c r="T434" s="217">
        <f>S434*H434</f>
        <v>0</v>
      </c>
      <c r="U434" s="41"/>
      <c r="V434" s="41"/>
      <c r="W434" s="41"/>
      <c r="X434" s="41"/>
      <c r="Y434" s="41"/>
      <c r="Z434" s="41"/>
      <c r="AA434" s="41"/>
      <c r="AB434" s="41"/>
      <c r="AC434" s="41"/>
      <c r="AD434" s="41"/>
      <c r="AE434" s="41"/>
      <c r="AR434" s="218" t="s">
        <v>349</v>
      </c>
      <c r="AT434" s="218" t="s">
        <v>197</v>
      </c>
      <c r="AU434" s="218" t="s">
        <v>86</v>
      </c>
      <c r="AY434" s="19" t="s">
        <v>150</v>
      </c>
      <c r="BE434" s="219">
        <f>IF(N434="základní",J434,0)</f>
        <v>0</v>
      </c>
      <c r="BF434" s="219">
        <f>IF(N434="snížená",J434,0)</f>
        <v>0</v>
      </c>
      <c r="BG434" s="219">
        <f>IF(N434="zákl. přenesená",J434,0)</f>
        <v>0</v>
      </c>
      <c r="BH434" s="219">
        <f>IF(N434="sníž. přenesená",J434,0)</f>
        <v>0</v>
      </c>
      <c r="BI434" s="219">
        <f>IF(N434="nulová",J434,0)</f>
        <v>0</v>
      </c>
      <c r="BJ434" s="19" t="s">
        <v>84</v>
      </c>
      <c r="BK434" s="219">
        <f>ROUND(I434*H434,2)</f>
        <v>0</v>
      </c>
      <c r="BL434" s="19" t="s">
        <v>250</v>
      </c>
      <c r="BM434" s="218" t="s">
        <v>796</v>
      </c>
    </row>
    <row r="435" s="14" customFormat="1">
      <c r="A435" s="14"/>
      <c r="B435" s="236"/>
      <c r="C435" s="237"/>
      <c r="D435" s="227" t="s">
        <v>161</v>
      </c>
      <c r="E435" s="238" t="s">
        <v>32</v>
      </c>
      <c r="F435" s="239" t="s">
        <v>797</v>
      </c>
      <c r="G435" s="237"/>
      <c r="H435" s="240">
        <v>0.088999999999999996</v>
      </c>
      <c r="I435" s="241"/>
      <c r="J435" s="237"/>
      <c r="K435" s="237"/>
      <c r="L435" s="242"/>
      <c r="M435" s="243"/>
      <c r="N435" s="244"/>
      <c r="O435" s="244"/>
      <c r="P435" s="244"/>
      <c r="Q435" s="244"/>
      <c r="R435" s="244"/>
      <c r="S435" s="244"/>
      <c r="T435" s="245"/>
      <c r="U435" s="14"/>
      <c r="V435" s="14"/>
      <c r="W435" s="14"/>
      <c r="X435" s="14"/>
      <c r="Y435" s="14"/>
      <c r="Z435" s="14"/>
      <c r="AA435" s="14"/>
      <c r="AB435" s="14"/>
      <c r="AC435" s="14"/>
      <c r="AD435" s="14"/>
      <c r="AE435" s="14"/>
      <c r="AT435" s="246" t="s">
        <v>161</v>
      </c>
      <c r="AU435" s="246" t="s">
        <v>86</v>
      </c>
      <c r="AV435" s="14" t="s">
        <v>86</v>
      </c>
      <c r="AW435" s="14" t="s">
        <v>38</v>
      </c>
      <c r="AX435" s="14" t="s">
        <v>84</v>
      </c>
      <c r="AY435" s="246" t="s">
        <v>150</v>
      </c>
    </row>
    <row r="436" s="2" customFormat="1" ht="16.5" customHeight="1">
      <c r="A436" s="41"/>
      <c r="B436" s="42"/>
      <c r="C436" s="207" t="s">
        <v>798</v>
      </c>
      <c r="D436" s="207" t="s">
        <v>152</v>
      </c>
      <c r="E436" s="208" t="s">
        <v>799</v>
      </c>
      <c r="F436" s="209" t="s">
        <v>800</v>
      </c>
      <c r="G436" s="210" t="s">
        <v>300</v>
      </c>
      <c r="H436" s="211">
        <v>42</v>
      </c>
      <c r="I436" s="212"/>
      <c r="J436" s="213">
        <f>ROUND(I436*H436,2)</f>
        <v>0</v>
      </c>
      <c r="K436" s="209" t="s">
        <v>156</v>
      </c>
      <c r="L436" s="47"/>
      <c r="M436" s="214" t="s">
        <v>32</v>
      </c>
      <c r="N436" s="215" t="s">
        <v>47</v>
      </c>
      <c r="O436" s="87"/>
      <c r="P436" s="216">
        <f>O436*H436</f>
        <v>0</v>
      </c>
      <c r="Q436" s="216">
        <v>0.00024000000000000001</v>
      </c>
      <c r="R436" s="216">
        <f>Q436*H436</f>
        <v>0.01008</v>
      </c>
      <c r="S436" s="216">
        <v>0</v>
      </c>
      <c r="T436" s="217">
        <f>S436*H436</f>
        <v>0</v>
      </c>
      <c r="U436" s="41"/>
      <c r="V436" s="41"/>
      <c r="W436" s="41"/>
      <c r="X436" s="41"/>
      <c r="Y436" s="41"/>
      <c r="Z436" s="41"/>
      <c r="AA436" s="41"/>
      <c r="AB436" s="41"/>
      <c r="AC436" s="41"/>
      <c r="AD436" s="41"/>
      <c r="AE436" s="41"/>
      <c r="AR436" s="218" t="s">
        <v>250</v>
      </c>
      <c r="AT436" s="218" t="s">
        <v>152</v>
      </c>
      <c r="AU436" s="218" t="s">
        <v>86</v>
      </c>
      <c r="AY436" s="19" t="s">
        <v>150</v>
      </c>
      <c r="BE436" s="219">
        <f>IF(N436="základní",J436,0)</f>
        <v>0</v>
      </c>
      <c r="BF436" s="219">
        <f>IF(N436="snížená",J436,0)</f>
        <v>0</v>
      </c>
      <c r="BG436" s="219">
        <f>IF(N436="zákl. přenesená",J436,0)</f>
        <v>0</v>
      </c>
      <c r="BH436" s="219">
        <f>IF(N436="sníž. přenesená",J436,0)</f>
        <v>0</v>
      </c>
      <c r="BI436" s="219">
        <f>IF(N436="nulová",J436,0)</f>
        <v>0</v>
      </c>
      <c r="BJ436" s="19" t="s">
        <v>84</v>
      </c>
      <c r="BK436" s="219">
        <f>ROUND(I436*H436,2)</f>
        <v>0</v>
      </c>
      <c r="BL436" s="19" t="s">
        <v>250</v>
      </c>
      <c r="BM436" s="218" t="s">
        <v>801</v>
      </c>
    </row>
    <row r="437" s="2" customFormat="1">
      <c r="A437" s="41"/>
      <c r="B437" s="42"/>
      <c r="C437" s="43"/>
      <c r="D437" s="220" t="s">
        <v>159</v>
      </c>
      <c r="E437" s="43"/>
      <c r="F437" s="221" t="s">
        <v>802</v>
      </c>
      <c r="G437" s="43"/>
      <c r="H437" s="43"/>
      <c r="I437" s="222"/>
      <c r="J437" s="43"/>
      <c r="K437" s="43"/>
      <c r="L437" s="47"/>
      <c r="M437" s="223"/>
      <c r="N437" s="224"/>
      <c r="O437" s="87"/>
      <c r="P437" s="87"/>
      <c r="Q437" s="87"/>
      <c r="R437" s="87"/>
      <c r="S437" s="87"/>
      <c r="T437" s="88"/>
      <c r="U437" s="41"/>
      <c r="V437" s="41"/>
      <c r="W437" s="41"/>
      <c r="X437" s="41"/>
      <c r="Y437" s="41"/>
      <c r="Z437" s="41"/>
      <c r="AA437" s="41"/>
      <c r="AB437" s="41"/>
      <c r="AC437" s="41"/>
      <c r="AD437" s="41"/>
      <c r="AE437" s="41"/>
      <c r="AT437" s="19" t="s">
        <v>159</v>
      </c>
      <c r="AU437" s="19" t="s">
        <v>86</v>
      </c>
    </row>
    <row r="438" s="13" customFormat="1">
      <c r="A438" s="13"/>
      <c r="B438" s="225"/>
      <c r="C438" s="226"/>
      <c r="D438" s="227" t="s">
        <v>161</v>
      </c>
      <c r="E438" s="228" t="s">
        <v>32</v>
      </c>
      <c r="F438" s="229" t="s">
        <v>803</v>
      </c>
      <c r="G438" s="226"/>
      <c r="H438" s="228" t="s">
        <v>32</v>
      </c>
      <c r="I438" s="230"/>
      <c r="J438" s="226"/>
      <c r="K438" s="226"/>
      <c r="L438" s="231"/>
      <c r="M438" s="232"/>
      <c r="N438" s="233"/>
      <c r="O438" s="233"/>
      <c r="P438" s="233"/>
      <c r="Q438" s="233"/>
      <c r="R438" s="233"/>
      <c r="S438" s="233"/>
      <c r="T438" s="234"/>
      <c r="U438" s="13"/>
      <c r="V438" s="13"/>
      <c r="W438" s="13"/>
      <c r="X438" s="13"/>
      <c r="Y438" s="13"/>
      <c r="Z438" s="13"/>
      <c r="AA438" s="13"/>
      <c r="AB438" s="13"/>
      <c r="AC438" s="13"/>
      <c r="AD438" s="13"/>
      <c r="AE438" s="13"/>
      <c r="AT438" s="235" t="s">
        <v>161</v>
      </c>
      <c r="AU438" s="235" t="s">
        <v>86</v>
      </c>
      <c r="AV438" s="13" t="s">
        <v>84</v>
      </c>
      <c r="AW438" s="13" t="s">
        <v>38</v>
      </c>
      <c r="AX438" s="13" t="s">
        <v>76</v>
      </c>
      <c r="AY438" s="235" t="s">
        <v>150</v>
      </c>
    </row>
    <row r="439" s="14" customFormat="1">
      <c r="A439" s="14"/>
      <c r="B439" s="236"/>
      <c r="C439" s="237"/>
      <c r="D439" s="227" t="s">
        <v>161</v>
      </c>
      <c r="E439" s="238" t="s">
        <v>32</v>
      </c>
      <c r="F439" s="239" t="s">
        <v>804</v>
      </c>
      <c r="G439" s="237"/>
      <c r="H439" s="240">
        <v>42</v>
      </c>
      <c r="I439" s="241"/>
      <c r="J439" s="237"/>
      <c r="K439" s="237"/>
      <c r="L439" s="242"/>
      <c r="M439" s="243"/>
      <c r="N439" s="244"/>
      <c r="O439" s="244"/>
      <c r="P439" s="244"/>
      <c r="Q439" s="244"/>
      <c r="R439" s="244"/>
      <c r="S439" s="244"/>
      <c r="T439" s="245"/>
      <c r="U439" s="14"/>
      <c r="V439" s="14"/>
      <c r="W439" s="14"/>
      <c r="X439" s="14"/>
      <c r="Y439" s="14"/>
      <c r="Z439" s="14"/>
      <c r="AA439" s="14"/>
      <c r="AB439" s="14"/>
      <c r="AC439" s="14"/>
      <c r="AD439" s="14"/>
      <c r="AE439" s="14"/>
      <c r="AT439" s="246" t="s">
        <v>161</v>
      </c>
      <c r="AU439" s="246" t="s">
        <v>86</v>
      </c>
      <c r="AV439" s="14" t="s">
        <v>86</v>
      </c>
      <c r="AW439" s="14" t="s">
        <v>38</v>
      </c>
      <c r="AX439" s="14" t="s">
        <v>84</v>
      </c>
      <c r="AY439" s="246" t="s">
        <v>150</v>
      </c>
    </row>
    <row r="440" s="2" customFormat="1" ht="24.15" customHeight="1">
      <c r="A440" s="41"/>
      <c r="B440" s="42"/>
      <c r="C440" s="207" t="s">
        <v>805</v>
      </c>
      <c r="D440" s="207" t="s">
        <v>152</v>
      </c>
      <c r="E440" s="208" t="s">
        <v>806</v>
      </c>
      <c r="F440" s="209" t="s">
        <v>807</v>
      </c>
      <c r="G440" s="210" t="s">
        <v>180</v>
      </c>
      <c r="H440" s="211">
        <v>0.78100000000000003</v>
      </c>
      <c r="I440" s="212"/>
      <c r="J440" s="213">
        <f>ROUND(I440*H440,2)</f>
        <v>0</v>
      </c>
      <c r="K440" s="209" t="s">
        <v>156</v>
      </c>
      <c r="L440" s="47"/>
      <c r="M440" s="214" t="s">
        <v>32</v>
      </c>
      <c r="N440" s="215" t="s">
        <v>47</v>
      </c>
      <c r="O440" s="87"/>
      <c r="P440" s="216">
        <f>O440*H440</f>
        <v>0</v>
      </c>
      <c r="Q440" s="216">
        <v>0</v>
      </c>
      <c r="R440" s="216">
        <f>Q440*H440</f>
        <v>0</v>
      </c>
      <c r="S440" s="216">
        <v>0</v>
      </c>
      <c r="T440" s="217">
        <f>S440*H440</f>
        <v>0</v>
      </c>
      <c r="U440" s="41"/>
      <c r="V440" s="41"/>
      <c r="W440" s="41"/>
      <c r="X440" s="41"/>
      <c r="Y440" s="41"/>
      <c r="Z440" s="41"/>
      <c r="AA440" s="41"/>
      <c r="AB440" s="41"/>
      <c r="AC440" s="41"/>
      <c r="AD440" s="41"/>
      <c r="AE440" s="41"/>
      <c r="AR440" s="218" t="s">
        <v>250</v>
      </c>
      <c r="AT440" s="218" t="s">
        <v>152</v>
      </c>
      <c r="AU440" s="218" t="s">
        <v>86</v>
      </c>
      <c r="AY440" s="19" t="s">
        <v>150</v>
      </c>
      <c r="BE440" s="219">
        <f>IF(N440="základní",J440,0)</f>
        <v>0</v>
      </c>
      <c r="BF440" s="219">
        <f>IF(N440="snížená",J440,0)</f>
        <v>0</v>
      </c>
      <c r="BG440" s="219">
        <f>IF(N440="zákl. přenesená",J440,0)</f>
        <v>0</v>
      </c>
      <c r="BH440" s="219">
        <f>IF(N440="sníž. přenesená",J440,0)</f>
        <v>0</v>
      </c>
      <c r="BI440" s="219">
        <f>IF(N440="nulová",J440,0)</f>
        <v>0</v>
      </c>
      <c r="BJ440" s="19" t="s">
        <v>84</v>
      </c>
      <c r="BK440" s="219">
        <f>ROUND(I440*H440,2)</f>
        <v>0</v>
      </c>
      <c r="BL440" s="19" t="s">
        <v>250</v>
      </c>
      <c r="BM440" s="218" t="s">
        <v>808</v>
      </c>
    </row>
    <row r="441" s="2" customFormat="1">
      <c r="A441" s="41"/>
      <c r="B441" s="42"/>
      <c r="C441" s="43"/>
      <c r="D441" s="220" t="s">
        <v>159</v>
      </c>
      <c r="E441" s="43"/>
      <c r="F441" s="221" t="s">
        <v>809</v>
      </c>
      <c r="G441" s="43"/>
      <c r="H441" s="43"/>
      <c r="I441" s="222"/>
      <c r="J441" s="43"/>
      <c r="K441" s="43"/>
      <c r="L441" s="47"/>
      <c r="M441" s="223"/>
      <c r="N441" s="224"/>
      <c r="O441" s="87"/>
      <c r="P441" s="87"/>
      <c r="Q441" s="87"/>
      <c r="R441" s="87"/>
      <c r="S441" s="87"/>
      <c r="T441" s="88"/>
      <c r="U441" s="41"/>
      <c r="V441" s="41"/>
      <c r="W441" s="41"/>
      <c r="X441" s="41"/>
      <c r="Y441" s="41"/>
      <c r="Z441" s="41"/>
      <c r="AA441" s="41"/>
      <c r="AB441" s="41"/>
      <c r="AC441" s="41"/>
      <c r="AD441" s="41"/>
      <c r="AE441" s="41"/>
      <c r="AT441" s="19" t="s">
        <v>159</v>
      </c>
      <c r="AU441" s="19" t="s">
        <v>86</v>
      </c>
    </row>
    <row r="442" s="12" customFormat="1" ht="22.8" customHeight="1">
      <c r="A442" s="12"/>
      <c r="B442" s="191"/>
      <c r="C442" s="192"/>
      <c r="D442" s="193" t="s">
        <v>75</v>
      </c>
      <c r="E442" s="205" t="s">
        <v>810</v>
      </c>
      <c r="F442" s="205" t="s">
        <v>811</v>
      </c>
      <c r="G442" s="192"/>
      <c r="H442" s="192"/>
      <c r="I442" s="195"/>
      <c r="J442" s="206">
        <f>BK442</f>
        <v>0</v>
      </c>
      <c r="K442" s="192"/>
      <c r="L442" s="197"/>
      <c r="M442" s="198"/>
      <c r="N442" s="199"/>
      <c r="O442" s="199"/>
      <c r="P442" s="200">
        <f>SUM(P443:P467)</f>
        <v>0</v>
      </c>
      <c r="Q442" s="199"/>
      <c r="R442" s="200">
        <f>SUM(R443:R467)</f>
        <v>0.49617899999999998</v>
      </c>
      <c r="S442" s="199"/>
      <c r="T442" s="201">
        <f>SUM(T443:T467)</f>
        <v>0.49419999999999997</v>
      </c>
      <c r="U442" s="12"/>
      <c r="V442" s="12"/>
      <c r="W442" s="12"/>
      <c r="X442" s="12"/>
      <c r="Y442" s="12"/>
      <c r="Z442" s="12"/>
      <c r="AA442" s="12"/>
      <c r="AB442" s="12"/>
      <c r="AC442" s="12"/>
      <c r="AD442" s="12"/>
      <c r="AE442" s="12"/>
      <c r="AR442" s="202" t="s">
        <v>86</v>
      </c>
      <c r="AT442" s="203" t="s">
        <v>75</v>
      </c>
      <c r="AU442" s="203" t="s">
        <v>84</v>
      </c>
      <c r="AY442" s="202" t="s">
        <v>150</v>
      </c>
      <c r="BK442" s="204">
        <f>SUM(BK443:BK467)</f>
        <v>0</v>
      </c>
    </row>
    <row r="443" s="2" customFormat="1" ht="16.5" customHeight="1">
      <c r="A443" s="41"/>
      <c r="B443" s="42"/>
      <c r="C443" s="207" t="s">
        <v>812</v>
      </c>
      <c r="D443" s="207" t="s">
        <v>152</v>
      </c>
      <c r="E443" s="208" t="s">
        <v>813</v>
      </c>
      <c r="F443" s="209" t="s">
        <v>814</v>
      </c>
      <c r="G443" s="210" t="s">
        <v>214</v>
      </c>
      <c r="H443" s="211">
        <v>13.5</v>
      </c>
      <c r="I443" s="212"/>
      <c r="J443" s="213">
        <f>ROUND(I443*H443,2)</f>
        <v>0</v>
      </c>
      <c r="K443" s="209" t="s">
        <v>156</v>
      </c>
      <c r="L443" s="47"/>
      <c r="M443" s="214" t="s">
        <v>32</v>
      </c>
      <c r="N443" s="215" t="s">
        <v>47</v>
      </c>
      <c r="O443" s="87"/>
      <c r="P443" s="216">
        <f>O443*H443</f>
        <v>0</v>
      </c>
      <c r="Q443" s="216">
        <v>0</v>
      </c>
      <c r="R443" s="216">
        <f>Q443*H443</f>
        <v>0</v>
      </c>
      <c r="S443" s="216">
        <v>0</v>
      </c>
      <c r="T443" s="217">
        <f>S443*H443</f>
        <v>0</v>
      </c>
      <c r="U443" s="41"/>
      <c r="V443" s="41"/>
      <c r="W443" s="41"/>
      <c r="X443" s="41"/>
      <c r="Y443" s="41"/>
      <c r="Z443" s="41"/>
      <c r="AA443" s="41"/>
      <c r="AB443" s="41"/>
      <c r="AC443" s="41"/>
      <c r="AD443" s="41"/>
      <c r="AE443" s="41"/>
      <c r="AR443" s="218" t="s">
        <v>250</v>
      </c>
      <c r="AT443" s="218" t="s">
        <v>152</v>
      </c>
      <c r="AU443" s="218" t="s">
        <v>86</v>
      </c>
      <c r="AY443" s="19" t="s">
        <v>150</v>
      </c>
      <c r="BE443" s="219">
        <f>IF(N443="základní",J443,0)</f>
        <v>0</v>
      </c>
      <c r="BF443" s="219">
        <f>IF(N443="snížená",J443,0)</f>
        <v>0</v>
      </c>
      <c r="BG443" s="219">
        <f>IF(N443="zákl. přenesená",J443,0)</f>
        <v>0</v>
      </c>
      <c r="BH443" s="219">
        <f>IF(N443="sníž. přenesená",J443,0)</f>
        <v>0</v>
      </c>
      <c r="BI443" s="219">
        <f>IF(N443="nulová",J443,0)</f>
        <v>0</v>
      </c>
      <c r="BJ443" s="19" t="s">
        <v>84</v>
      </c>
      <c r="BK443" s="219">
        <f>ROUND(I443*H443,2)</f>
        <v>0</v>
      </c>
      <c r="BL443" s="19" t="s">
        <v>250</v>
      </c>
      <c r="BM443" s="218" t="s">
        <v>815</v>
      </c>
    </row>
    <row r="444" s="2" customFormat="1">
      <c r="A444" s="41"/>
      <c r="B444" s="42"/>
      <c r="C444" s="43"/>
      <c r="D444" s="220" t="s">
        <v>159</v>
      </c>
      <c r="E444" s="43"/>
      <c r="F444" s="221" t="s">
        <v>816</v>
      </c>
      <c r="G444" s="43"/>
      <c r="H444" s="43"/>
      <c r="I444" s="222"/>
      <c r="J444" s="43"/>
      <c r="K444" s="43"/>
      <c r="L444" s="47"/>
      <c r="M444" s="223"/>
      <c r="N444" s="224"/>
      <c r="O444" s="87"/>
      <c r="P444" s="87"/>
      <c r="Q444" s="87"/>
      <c r="R444" s="87"/>
      <c r="S444" s="87"/>
      <c r="T444" s="88"/>
      <c r="U444" s="41"/>
      <c r="V444" s="41"/>
      <c r="W444" s="41"/>
      <c r="X444" s="41"/>
      <c r="Y444" s="41"/>
      <c r="Z444" s="41"/>
      <c r="AA444" s="41"/>
      <c r="AB444" s="41"/>
      <c r="AC444" s="41"/>
      <c r="AD444" s="41"/>
      <c r="AE444" s="41"/>
      <c r="AT444" s="19" t="s">
        <v>159</v>
      </c>
      <c r="AU444" s="19" t="s">
        <v>86</v>
      </c>
    </row>
    <row r="445" s="14" customFormat="1">
      <c r="A445" s="14"/>
      <c r="B445" s="236"/>
      <c r="C445" s="237"/>
      <c r="D445" s="227" t="s">
        <v>161</v>
      </c>
      <c r="E445" s="238" t="s">
        <v>32</v>
      </c>
      <c r="F445" s="239" t="s">
        <v>817</v>
      </c>
      <c r="G445" s="237"/>
      <c r="H445" s="240">
        <v>4.2000000000000002</v>
      </c>
      <c r="I445" s="241"/>
      <c r="J445" s="237"/>
      <c r="K445" s="237"/>
      <c r="L445" s="242"/>
      <c r="M445" s="243"/>
      <c r="N445" s="244"/>
      <c r="O445" s="244"/>
      <c r="P445" s="244"/>
      <c r="Q445" s="244"/>
      <c r="R445" s="244"/>
      <c r="S445" s="244"/>
      <c r="T445" s="245"/>
      <c r="U445" s="14"/>
      <c r="V445" s="14"/>
      <c r="W445" s="14"/>
      <c r="X445" s="14"/>
      <c r="Y445" s="14"/>
      <c r="Z445" s="14"/>
      <c r="AA445" s="14"/>
      <c r="AB445" s="14"/>
      <c r="AC445" s="14"/>
      <c r="AD445" s="14"/>
      <c r="AE445" s="14"/>
      <c r="AT445" s="246" t="s">
        <v>161</v>
      </c>
      <c r="AU445" s="246" t="s">
        <v>86</v>
      </c>
      <c r="AV445" s="14" t="s">
        <v>86</v>
      </c>
      <c r="AW445" s="14" t="s">
        <v>38</v>
      </c>
      <c r="AX445" s="14" t="s">
        <v>76</v>
      </c>
      <c r="AY445" s="246" t="s">
        <v>150</v>
      </c>
    </row>
    <row r="446" s="14" customFormat="1">
      <c r="A446" s="14"/>
      <c r="B446" s="236"/>
      <c r="C446" s="237"/>
      <c r="D446" s="227" t="s">
        <v>161</v>
      </c>
      <c r="E446" s="238" t="s">
        <v>32</v>
      </c>
      <c r="F446" s="239" t="s">
        <v>818</v>
      </c>
      <c r="G446" s="237"/>
      <c r="H446" s="240">
        <v>3.5</v>
      </c>
      <c r="I446" s="241"/>
      <c r="J446" s="237"/>
      <c r="K446" s="237"/>
      <c r="L446" s="242"/>
      <c r="M446" s="243"/>
      <c r="N446" s="244"/>
      <c r="O446" s="244"/>
      <c r="P446" s="244"/>
      <c r="Q446" s="244"/>
      <c r="R446" s="244"/>
      <c r="S446" s="244"/>
      <c r="T446" s="245"/>
      <c r="U446" s="14"/>
      <c r="V446" s="14"/>
      <c r="W446" s="14"/>
      <c r="X446" s="14"/>
      <c r="Y446" s="14"/>
      <c r="Z446" s="14"/>
      <c r="AA446" s="14"/>
      <c r="AB446" s="14"/>
      <c r="AC446" s="14"/>
      <c r="AD446" s="14"/>
      <c r="AE446" s="14"/>
      <c r="AT446" s="246" t="s">
        <v>161</v>
      </c>
      <c r="AU446" s="246" t="s">
        <v>86</v>
      </c>
      <c r="AV446" s="14" t="s">
        <v>86</v>
      </c>
      <c r="AW446" s="14" t="s">
        <v>38</v>
      </c>
      <c r="AX446" s="14" t="s">
        <v>76</v>
      </c>
      <c r="AY446" s="246" t="s">
        <v>150</v>
      </c>
    </row>
    <row r="447" s="14" customFormat="1">
      <c r="A447" s="14"/>
      <c r="B447" s="236"/>
      <c r="C447" s="237"/>
      <c r="D447" s="227" t="s">
        <v>161</v>
      </c>
      <c r="E447" s="238" t="s">
        <v>32</v>
      </c>
      <c r="F447" s="239" t="s">
        <v>819</v>
      </c>
      <c r="G447" s="237"/>
      <c r="H447" s="240">
        <v>4.5</v>
      </c>
      <c r="I447" s="241"/>
      <c r="J447" s="237"/>
      <c r="K447" s="237"/>
      <c r="L447" s="242"/>
      <c r="M447" s="243"/>
      <c r="N447" s="244"/>
      <c r="O447" s="244"/>
      <c r="P447" s="244"/>
      <c r="Q447" s="244"/>
      <c r="R447" s="244"/>
      <c r="S447" s="244"/>
      <c r="T447" s="245"/>
      <c r="U447" s="14"/>
      <c r="V447" s="14"/>
      <c r="W447" s="14"/>
      <c r="X447" s="14"/>
      <c r="Y447" s="14"/>
      <c r="Z447" s="14"/>
      <c r="AA447" s="14"/>
      <c r="AB447" s="14"/>
      <c r="AC447" s="14"/>
      <c r="AD447" s="14"/>
      <c r="AE447" s="14"/>
      <c r="AT447" s="246" t="s">
        <v>161</v>
      </c>
      <c r="AU447" s="246" t="s">
        <v>86</v>
      </c>
      <c r="AV447" s="14" t="s">
        <v>86</v>
      </c>
      <c r="AW447" s="14" t="s">
        <v>38</v>
      </c>
      <c r="AX447" s="14" t="s">
        <v>76</v>
      </c>
      <c r="AY447" s="246" t="s">
        <v>150</v>
      </c>
    </row>
    <row r="448" s="14" customFormat="1">
      <c r="A448" s="14"/>
      <c r="B448" s="236"/>
      <c r="C448" s="237"/>
      <c r="D448" s="227" t="s">
        <v>161</v>
      </c>
      <c r="E448" s="238" t="s">
        <v>32</v>
      </c>
      <c r="F448" s="239" t="s">
        <v>820</v>
      </c>
      <c r="G448" s="237"/>
      <c r="H448" s="240">
        <v>1.3</v>
      </c>
      <c r="I448" s="241"/>
      <c r="J448" s="237"/>
      <c r="K448" s="237"/>
      <c r="L448" s="242"/>
      <c r="M448" s="243"/>
      <c r="N448" s="244"/>
      <c r="O448" s="244"/>
      <c r="P448" s="244"/>
      <c r="Q448" s="244"/>
      <c r="R448" s="244"/>
      <c r="S448" s="244"/>
      <c r="T448" s="245"/>
      <c r="U448" s="14"/>
      <c r="V448" s="14"/>
      <c r="W448" s="14"/>
      <c r="X448" s="14"/>
      <c r="Y448" s="14"/>
      <c r="Z448" s="14"/>
      <c r="AA448" s="14"/>
      <c r="AB448" s="14"/>
      <c r="AC448" s="14"/>
      <c r="AD448" s="14"/>
      <c r="AE448" s="14"/>
      <c r="AT448" s="246" t="s">
        <v>161</v>
      </c>
      <c r="AU448" s="246" t="s">
        <v>86</v>
      </c>
      <c r="AV448" s="14" t="s">
        <v>86</v>
      </c>
      <c r="AW448" s="14" t="s">
        <v>38</v>
      </c>
      <c r="AX448" s="14" t="s">
        <v>76</v>
      </c>
      <c r="AY448" s="246" t="s">
        <v>150</v>
      </c>
    </row>
    <row r="449" s="15" customFormat="1">
      <c r="A449" s="15"/>
      <c r="B449" s="258"/>
      <c r="C449" s="259"/>
      <c r="D449" s="227" t="s">
        <v>161</v>
      </c>
      <c r="E449" s="260" t="s">
        <v>32</v>
      </c>
      <c r="F449" s="261" t="s">
        <v>229</v>
      </c>
      <c r="G449" s="259"/>
      <c r="H449" s="262">
        <v>13.5</v>
      </c>
      <c r="I449" s="263"/>
      <c r="J449" s="259"/>
      <c r="K449" s="259"/>
      <c r="L449" s="264"/>
      <c r="M449" s="265"/>
      <c r="N449" s="266"/>
      <c r="O449" s="266"/>
      <c r="P449" s="266"/>
      <c r="Q449" s="266"/>
      <c r="R449" s="266"/>
      <c r="S449" s="266"/>
      <c r="T449" s="267"/>
      <c r="U449" s="15"/>
      <c r="V449" s="15"/>
      <c r="W449" s="15"/>
      <c r="X449" s="15"/>
      <c r="Y449" s="15"/>
      <c r="Z449" s="15"/>
      <c r="AA449" s="15"/>
      <c r="AB449" s="15"/>
      <c r="AC449" s="15"/>
      <c r="AD449" s="15"/>
      <c r="AE449" s="15"/>
      <c r="AT449" s="268" t="s">
        <v>161</v>
      </c>
      <c r="AU449" s="268" t="s">
        <v>86</v>
      </c>
      <c r="AV449" s="15" t="s">
        <v>157</v>
      </c>
      <c r="AW449" s="15" t="s">
        <v>38</v>
      </c>
      <c r="AX449" s="15" t="s">
        <v>84</v>
      </c>
      <c r="AY449" s="268" t="s">
        <v>150</v>
      </c>
    </row>
    <row r="450" s="2" customFormat="1" ht="16.5" customHeight="1">
      <c r="A450" s="41"/>
      <c r="B450" s="42"/>
      <c r="C450" s="207" t="s">
        <v>821</v>
      </c>
      <c r="D450" s="207" t="s">
        <v>152</v>
      </c>
      <c r="E450" s="208" t="s">
        <v>822</v>
      </c>
      <c r="F450" s="209" t="s">
        <v>823</v>
      </c>
      <c r="G450" s="210" t="s">
        <v>214</v>
      </c>
      <c r="H450" s="211">
        <v>13.5</v>
      </c>
      <c r="I450" s="212"/>
      <c r="J450" s="213">
        <f>ROUND(I450*H450,2)</f>
        <v>0</v>
      </c>
      <c r="K450" s="209" t="s">
        <v>156</v>
      </c>
      <c r="L450" s="47"/>
      <c r="M450" s="214" t="s">
        <v>32</v>
      </c>
      <c r="N450" s="215" t="s">
        <v>47</v>
      </c>
      <c r="O450" s="87"/>
      <c r="P450" s="216">
        <f>O450*H450</f>
        <v>0</v>
      </c>
      <c r="Q450" s="216">
        <v>0.00029999999999999997</v>
      </c>
      <c r="R450" s="216">
        <f>Q450*H450</f>
        <v>0.0040499999999999998</v>
      </c>
      <c r="S450" s="216">
        <v>0</v>
      </c>
      <c r="T450" s="217">
        <f>S450*H450</f>
        <v>0</v>
      </c>
      <c r="U450" s="41"/>
      <c r="V450" s="41"/>
      <c r="W450" s="41"/>
      <c r="X450" s="41"/>
      <c r="Y450" s="41"/>
      <c r="Z450" s="41"/>
      <c r="AA450" s="41"/>
      <c r="AB450" s="41"/>
      <c r="AC450" s="41"/>
      <c r="AD450" s="41"/>
      <c r="AE450" s="41"/>
      <c r="AR450" s="218" t="s">
        <v>250</v>
      </c>
      <c r="AT450" s="218" t="s">
        <v>152</v>
      </c>
      <c r="AU450" s="218" t="s">
        <v>86</v>
      </c>
      <c r="AY450" s="19" t="s">
        <v>150</v>
      </c>
      <c r="BE450" s="219">
        <f>IF(N450="základní",J450,0)</f>
        <v>0</v>
      </c>
      <c r="BF450" s="219">
        <f>IF(N450="snížená",J450,0)</f>
        <v>0</v>
      </c>
      <c r="BG450" s="219">
        <f>IF(N450="zákl. přenesená",J450,0)</f>
        <v>0</v>
      </c>
      <c r="BH450" s="219">
        <f>IF(N450="sníž. přenesená",J450,0)</f>
        <v>0</v>
      </c>
      <c r="BI450" s="219">
        <f>IF(N450="nulová",J450,0)</f>
        <v>0</v>
      </c>
      <c r="BJ450" s="19" t="s">
        <v>84</v>
      </c>
      <c r="BK450" s="219">
        <f>ROUND(I450*H450,2)</f>
        <v>0</v>
      </c>
      <c r="BL450" s="19" t="s">
        <v>250</v>
      </c>
      <c r="BM450" s="218" t="s">
        <v>824</v>
      </c>
    </row>
    <row r="451" s="2" customFormat="1">
      <c r="A451" s="41"/>
      <c r="B451" s="42"/>
      <c r="C451" s="43"/>
      <c r="D451" s="220" t="s">
        <v>159</v>
      </c>
      <c r="E451" s="43"/>
      <c r="F451" s="221" t="s">
        <v>825</v>
      </c>
      <c r="G451" s="43"/>
      <c r="H451" s="43"/>
      <c r="I451" s="222"/>
      <c r="J451" s="43"/>
      <c r="K451" s="43"/>
      <c r="L451" s="47"/>
      <c r="M451" s="223"/>
      <c r="N451" s="224"/>
      <c r="O451" s="87"/>
      <c r="P451" s="87"/>
      <c r="Q451" s="87"/>
      <c r="R451" s="87"/>
      <c r="S451" s="87"/>
      <c r="T451" s="88"/>
      <c r="U451" s="41"/>
      <c r="V451" s="41"/>
      <c r="W451" s="41"/>
      <c r="X451" s="41"/>
      <c r="Y451" s="41"/>
      <c r="Z451" s="41"/>
      <c r="AA451" s="41"/>
      <c r="AB451" s="41"/>
      <c r="AC451" s="41"/>
      <c r="AD451" s="41"/>
      <c r="AE451" s="41"/>
      <c r="AT451" s="19" t="s">
        <v>159</v>
      </c>
      <c r="AU451" s="19" t="s">
        <v>86</v>
      </c>
    </row>
    <row r="452" s="2" customFormat="1" ht="21.75" customHeight="1">
      <c r="A452" s="41"/>
      <c r="B452" s="42"/>
      <c r="C452" s="207" t="s">
        <v>826</v>
      </c>
      <c r="D452" s="207" t="s">
        <v>152</v>
      </c>
      <c r="E452" s="208" t="s">
        <v>827</v>
      </c>
      <c r="F452" s="209" t="s">
        <v>828</v>
      </c>
      <c r="G452" s="210" t="s">
        <v>214</v>
      </c>
      <c r="H452" s="211">
        <v>13.5</v>
      </c>
      <c r="I452" s="212"/>
      <c r="J452" s="213">
        <f>ROUND(I452*H452,2)</f>
        <v>0</v>
      </c>
      <c r="K452" s="209" t="s">
        <v>156</v>
      </c>
      <c r="L452" s="47"/>
      <c r="M452" s="214" t="s">
        <v>32</v>
      </c>
      <c r="N452" s="215" t="s">
        <v>47</v>
      </c>
      <c r="O452" s="87"/>
      <c r="P452" s="216">
        <f>O452*H452</f>
        <v>0</v>
      </c>
      <c r="Q452" s="216">
        <v>0.0045500000000000002</v>
      </c>
      <c r="R452" s="216">
        <f>Q452*H452</f>
        <v>0.061425</v>
      </c>
      <c r="S452" s="216">
        <v>0</v>
      </c>
      <c r="T452" s="217">
        <f>S452*H452</f>
        <v>0</v>
      </c>
      <c r="U452" s="41"/>
      <c r="V452" s="41"/>
      <c r="W452" s="41"/>
      <c r="X452" s="41"/>
      <c r="Y452" s="41"/>
      <c r="Z452" s="41"/>
      <c r="AA452" s="41"/>
      <c r="AB452" s="41"/>
      <c r="AC452" s="41"/>
      <c r="AD452" s="41"/>
      <c r="AE452" s="41"/>
      <c r="AR452" s="218" t="s">
        <v>250</v>
      </c>
      <c r="AT452" s="218" t="s">
        <v>152</v>
      </c>
      <c r="AU452" s="218" t="s">
        <v>86</v>
      </c>
      <c r="AY452" s="19" t="s">
        <v>150</v>
      </c>
      <c r="BE452" s="219">
        <f>IF(N452="základní",J452,0)</f>
        <v>0</v>
      </c>
      <c r="BF452" s="219">
        <f>IF(N452="snížená",J452,0)</f>
        <v>0</v>
      </c>
      <c r="BG452" s="219">
        <f>IF(N452="zákl. přenesená",J452,0)</f>
        <v>0</v>
      </c>
      <c r="BH452" s="219">
        <f>IF(N452="sníž. přenesená",J452,0)</f>
        <v>0</v>
      </c>
      <c r="BI452" s="219">
        <f>IF(N452="nulová",J452,0)</f>
        <v>0</v>
      </c>
      <c r="BJ452" s="19" t="s">
        <v>84</v>
      </c>
      <c r="BK452" s="219">
        <f>ROUND(I452*H452,2)</f>
        <v>0</v>
      </c>
      <c r="BL452" s="19" t="s">
        <v>250</v>
      </c>
      <c r="BM452" s="218" t="s">
        <v>829</v>
      </c>
    </row>
    <row r="453" s="2" customFormat="1">
      <c r="A453" s="41"/>
      <c r="B453" s="42"/>
      <c r="C453" s="43"/>
      <c r="D453" s="220" t="s">
        <v>159</v>
      </c>
      <c r="E453" s="43"/>
      <c r="F453" s="221" t="s">
        <v>830</v>
      </c>
      <c r="G453" s="43"/>
      <c r="H453" s="43"/>
      <c r="I453" s="222"/>
      <c r="J453" s="43"/>
      <c r="K453" s="43"/>
      <c r="L453" s="47"/>
      <c r="M453" s="223"/>
      <c r="N453" s="224"/>
      <c r="O453" s="87"/>
      <c r="P453" s="87"/>
      <c r="Q453" s="87"/>
      <c r="R453" s="87"/>
      <c r="S453" s="87"/>
      <c r="T453" s="88"/>
      <c r="U453" s="41"/>
      <c r="V453" s="41"/>
      <c r="W453" s="41"/>
      <c r="X453" s="41"/>
      <c r="Y453" s="41"/>
      <c r="Z453" s="41"/>
      <c r="AA453" s="41"/>
      <c r="AB453" s="41"/>
      <c r="AC453" s="41"/>
      <c r="AD453" s="41"/>
      <c r="AE453" s="41"/>
      <c r="AT453" s="19" t="s">
        <v>159</v>
      </c>
      <c r="AU453" s="19" t="s">
        <v>86</v>
      </c>
    </row>
    <row r="454" s="2" customFormat="1" ht="16.5" customHeight="1">
      <c r="A454" s="41"/>
      <c r="B454" s="42"/>
      <c r="C454" s="207" t="s">
        <v>831</v>
      </c>
      <c r="D454" s="207" t="s">
        <v>152</v>
      </c>
      <c r="E454" s="208" t="s">
        <v>832</v>
      </c>
      <c r="F454" s="209" t="s">
        <v>833</v>
      </c>
      <c r="G454" s="210" t="s">
        <v>214</v>
      </c>
      <c r="H454" s="211">
        <v>14</v>
      </c>
      <c r="I454" s="212"/>
      <c r="J454" s="213">
        <f>ROUND(I454*H454,2)</f>
        <v>0</v>
      </c>
      <c r="K454" s="209" t="s">
        <v>156</v>
      </c>
      <c r="L454" s="47"/>
      <c r="M454" s="214" t="s">
        <v>32</v>
      </c>
      <c r="N454" s="215" t="s">
        <v>47</v>
      </c>
      <c r="O454" s="87"/>
      <c r="P454" s="216">
        <f>O454*H454</f>
        <v>0</v>
      </c>
      <c r="Q454" s="216">
        <v>0</v>
      </c>
      <c r="R454" s="216">
        <f>Q454*H454</f>
        <v>0</v>
      </c>
      <c r="S454" s="216">
        <v>0.035299999999999998</v>
      </c>
      <c r="T454" s="217">
        <f>S454*H454</f>
        <v>0.49419999999999997</v>
      </c>
      <c r="U454" s="41"/>
      <c r="V454" s="41"/>
      <c r="W454" s="41"/>
      <c r="X454" s="41"/>
      <c r="Y454" s="41"/>
      <c r="Z454" s="41"/>
      <c r="AA454" s="41"/>
      <c r="AB454" s="41"/>
      <c r="AC454" s="41"/>
      <c r="AD454" s="41"/>
      <c r="AE454" s="41"/>
      <c r="AR454" s="218" t="s">
        <v>250</v>
      </c>
      <c r="AT454" s="218" t="s">
        <v>152</v>
      </c>
      <c r="AU454" s="218" t="s">
        <v>86</v>
      </c>
      <c r="AY454" s="19" t="s">
        <v>150</v>
      </c>
      <c r="BE454" s="219">
        <f>IF(N454="základní",J454,0)</f>
        <v>0</v>
      </c>
      <c r="BF454" s="219">
        <f>IF(N454="snížená",J454,0)</f>
        <v>0</v>
      </c>
      <c r="BG454" s="219">
        <f>IF(N454="zákl. přenesená",J454,0)</f>
        <v>0</v>
      </c>
      <c r="BH454" s="219">
        <f>IF(N454="sníž. přenesená",J454,0)</f>
        <v>0</v>
      </c>
      <c r="BI454" s="219">
        <f>IF(N454="nulová",J454,0)</f>
        <v>0</v>
      </c>
      <c r="BJ454" s="19" t="s">
        <v>84</v>
      </c>
      <c r="BK454" s="219">
        <f>ROUND(I454*H454,2)</f>
        <v>0</v>
      </c>
      <c r="BL454" s="19" t="s">
        <v>250</v>
      </c>
      <c r="BM454" s="218" t="s">
        <v>834</v>
      </c>
    </row>
    <row r="455" s="2" customFormat="1">
      <c r="A455" s="41"/>
      <c r="B455" s="42"/>
      <c r="C455" s="43"/>
      <c r="D455" s="220" t="s">
        <v>159</v>
      </c>
      <c r="E455" s="43"/>
      <c r="F455" s="221" t="s">
        <v>835</v>
      </c>
      <c r="G455" s="43"/>
      <c r="H455" s="43"/>
      <c r="I455" s="222"/>
      <c r="J455" s="43"/>
      <c r="K455" s="43"/>
      <c r="L455" s="47"/>
      <c r="M455" s="223"/>
      <c r="N455" s="224"/>
      <c r="O455" s="87"/>
      <c r="P455" s="87"/>
      <c r="Q455" s="87"/>
      <c r="R455" s="87"/>
      <c r="S455" s="87"/>
      <c r="T455" s="88"/>
      <c r="U455" s="41"/>
      <c r="V455" s="41"/>
      <c r="W455" s="41"/>
      <c r="X455" s="41"/>
      <c r="Y455" s="41"/>
      <c r="Z455" s="41"/>
      <c r="AA455" s="41"/>
      <c r="AB455" s="41"/>
      <c r="AC455" s="41"/>
      <c r="AD455" s="41"/>
      <c r="AE455" s="41"/>
      <c r="AT455" s="19" t="s">
        <v>159</v>
      </c>
      <c r="AU455" s="19" t="s">
        <v>86</v>
      </c>
    </row>
    <row r="456" s="13" customFormat="1">
      <c r="A456" s="13"/>
      <c r="B456" s="225"/>
      <c r="C456" s="226"/>
      <c r="D456" s="227" t="s">
        <v>161</v>
      </c>
      <c r="E456" s="228" t="s">
        <v>32</v>
      </c>
      <c r="F456" s="229" t="s">
        <v>836</v>
      </c>
      <c r="G456" s="226"/>
      <c r="H456" s="228" t="s">
        <v>32</v>
      </c>
      <c r="I456" s="230"/>
      <c r="J456" s="226"/>
      <c r="K456" s="226"/>
      <c r="L456" s="231"/>
      <c r="M456" s="232"/>
      <c r="N456" s="233"/>
      <c r="O456" s="233"/>
      <c r="P456" s="233"/>
      <c r="Q456" s="233"/>
      <c r="R456" s="233"/>
      <c r="S456" s="233"/>
      <c r="T456" s="234"/>
      <c r="U456" s="13"/>
      <c r="V456" s="13"/>
      <c r="W456" s="13"/>
      <c r="X456" s="13"/>
      <c r="Y456" s="13"/>
      <c r="Z456" s="13"/>
      <c r="AA456" s="13"/>
      <c r="AB456" s="13"/>
      <c r="AC456" s="13"/>
      <c r="AD456" s="13"/>
      <c r="AE456" s="13"/>
      <c r="AT456" s="235" t="s">
        <v>161</v>
      </c>
      <c r="AU456" s="235" t="s">
        <v>86</v>
      </c>
      <c r="AV456" s="13" t="s">
        <v>84</v>
      </c>
      <c r="AW456" s="13" t="s">
        <v>38</v>
      </c>
      <c r="AX456" s="13" t="s">
        <v>76</v>
      </c>
      <c r="AY456" s="235" t="s">
        <v>150</v>
      </c>
    </row>
    <row r="457" s="14" customFormat="1">
      <c r="A457" s="14"/>
      <c r="B457" s="236"/>
      <c r="C457" s="237"/>
      <c r="D457" s="227" t="s">
        <v>161</v>
      </c>
      <c r="E457" s="238" t="s">
        <v>32</v>
      </c>
      <c r="F457" s="239" t="s">
        <v>837</v>
      </c>
      <c r="G457" s="237"/>
      <c r="H457" s="240">
        <v>14</v>
      </c>
      <c r="I457" s="241"/>
      <c r="J457" s="237"/>
      <c r="K457" s="237"/>
      <c r="L457" s="242"/>
      <c r="M457" s="243"/>
      <c r="N457" s="244"/>
      <c r="O457" s="244"/>
      <c r="P457" s="244"/>
      <c r="Q457" s="244"/>
      <c r="R457" s="244"/>
      <c r="S457" s="244"/>
      <c r="T457" s="245"/>
      <c r="U457" s="14"/>
      <c r="V457" s="14"/>
      <c r="W457" s="14"/>
      <c r="X457" s="14"/>
      <c r="Y457" s="14"/>
      <c r="Z457" s="14"/>
      <c r="AA457" s="14"/>
      <c r="AB457" s="14"/>
      <c r="AC457" s="14"/>
      <c r="AD457" s="14"/>
      <c r="AE457" s="14"/>
      <c r="AT457" s="246" t="s">
        <v>161</v>
      </c>
      <c r="AU457" s="246" t="s">
        <v>86</v>
      </c>
      <c r="AV457" s="14" t="s">
        <v>86</v>
      </c>
      <c r="AW457" s="14" t="s">
        <v>38</v>
      </c>
      <c r="AX457" s="14" t="s">
        <v>84</v>
      </c>
      <c r="AY457" s="246" t="s">
        <v>150</v>
      </c>
    </row>
    <row r="458" s="2" customFormat="1" ht="24.15" customHeight="1">
      <c r="A458" s="41"/>
      <c r="B458" s="42"/>
      <c r="C458" s="207" t="s">
        <v>838</v>
      </c>
      <c r="D458" s="207" t="s">
        <v>152</v>
      </c>
      <c r="E458" s="208" t="s">
        <v>839</v>
      </c>
      <c r="F458" s="209" t="s">
        <v>840</v>
      </c>
      <c r="G458" s="210" t="s">
        <v>214</v>
      </c>
      <c r="H458" s="211">
        <v>13.5</v>
      </c>
      <c r="I458" s="212"/>
      <c r="J458" s="213">
        <f>ROUND(I458*H458,2)</f>
        <v>0</v>
      </c>
      <c r="K458" s="209" t="s">
        <v>156</v>
      </c>
      <c r="L458" s="47"/>
      <c r="M458" s="214" t="s">
        <v>32</v>
      </c>
      <c r="N458" s="215" t="s">
        <v>47</v>
      </c>
      <c r="O458" s="87"/>
      <c r="P458" s="216">
        <f>O458*H458</f>
        <v>0</v>
      </c>
      <c r="Q458" s="216">
        <v>0.0075500000000000003</v>
      </c>
      <c r="R458" s="216">
        <f>Q458*H458</f>
        <v>0.101925</v>
      </c>
      <c r="S458" s="216">
        <v>0</v>
      </c>
      <c r="T458" s="217">
        <f>S458*H458</f>
        <v>0</v>
      </c>
      <c r="U458" s="41"/>
      <c r="V458" s="41"/>
      <c r="W458" s="41"/>
      <c r="X458" s="41"/>
      <c r="Y458" s="41"/>
      <c r="Z458" s="41"/>
      <c r="AA458" s="41"/>
      <c r="AB458" s="41"/>
      <c r="AC458" s="41"/>
      <c r="AD458" s="41"/>
      <c r="AE458" s="41"/>
      <c r="AR458" s="218" t="s">
        <v>250</v>
      </c>
      <c r="AT458" s="218" t="s">
        <v>152</v>
      </c>
      <c r="AU458" s="218" t="s">
        <v>86</v>
      </c>
      <c r="AY458" s="19" t="s">
        <v>150</v>
      </c>
      <c r="BE458" s="219">
        <f>IF(N458="základní",J458,0)</f>
        <v>0</v>
      </c>
      <c r="BF458" s="219">
        <f>IF(N458="snížená",J458,0)</f>
        <v>0</v>
      </c>
      <c r="BG458" s="219">
        <f>IF(N458="zákl. přenesená",J458,0)</f>
        <v>0</v>
      </c>
      <c r="BH458" s="219">
        <f>IF(N458="sníž. přenesená",J458,0)</f>
        <v>0</v>
      </c>
      <c r="BI458" s="219">
        <f>IF(N458="nulová",J458,0)</f>
        <v>0</v>
      </c>
      <c r="BJ458" s="19" t="s">
        <v>84</v>
      </c>
      <c r="BK458" s="219">
        <f>ROUND(I458*H458,2)</f>
        <v>0</v>
      </c>
      <c r="BL458" s="19" t="s">
        <v>250</v>
      </c>
      <c r="BM458" s="218" t="s">
        <v>841</v>
      </c>
    </row>
    <row r="459" s="2" customFormat="1">
      <c r="A459" s="41"/>
      <c r="B459" s="42"/>
      <c r="C459" s="43"/>
      <c r="D459" s="220" t="s">
        <v>159</v>
      </c>
      <c r="E459" s="43"/>
      <c r="F459" s="221" t="s">
        <v>842</v>
      </c>
      <c r="G459" s="43"/>
      <c r="H459" s="43"/>
      <c r="I459" s="222"/>
      <c r="J459" s="43"/>
      <c r="K459" s="43"/>
      <c r="L459" s="47"/>
      <c r="M459" s="223"/>
      <c r="N459" s="224"/>
      <c r="O459" s="87"/>
      <c r="P459" s="87"/>
      <c r="Q459" s="87"/>
      <c r="R459" s="87"/>
      <c r="S459" s="87"/>
      <c r="T459" s="88"/>
      <c r="U459" s="41"/>
      <c r="V459" s="41"/>
      <c r="W459" s="41"/>
      <c r="X459" s="41"/>
      <c r="Y459" s="41"/>
      <c r="Z459" s="41"/>
      <c r="AA459" s="41"/>
      <c r="AB459" s="41"/>
      <c r="AC459" s="41"/>
      <c r="AD459" s="41"/>
      <c r="AE459" s="41"/>
      <c r="AT459" s="19" t="s">
        <v>159</v>
      </c>
      <c r="AU459" s="19" t="s">
        <v>86</v>
      </c>
    </row>
    <row r="460" s="2" customFormat="1" ht="16.5" customHeight="1">
      <c r="A460" s="41"/>
      <c r="B460" s="42"/>
      <c r="C460" s="247" t="s">
        <v>843</v>
      </c>
      <c r="D460" s="247" t="s">
        <v>197</v>
      </c>
      <c r="E460" s="248" t="s">
        <v>844</v>
      </c>
      <c r="F460" s="249" t="s">
        <v>845</v>
      </c>
      <c r="G460" s="250" t="s">
        <v>214</v>
      </c>
      <c r="H460" s="251">
        <v>14.85</v>
      </c>
      <c r="I460" s="252"/>
      <c r="J460" s="253">
        <f>ROUND(I460*H460,2)</f>
        <v>0</v>
      </c>
      <c r="K460" s="249" t="s">
        <v>156</v>
      </c>
      <c r="L460" s="254"/>
      <c r="M460" s="255" t="s">
        <v>32</v>
      </c>
      <c r="N460" s="256" t="s">
        <v>47</v>
      </c>
      <c r="O460" s="87"/>
      <c r="P460" s="216">
        <f>O460*H460</f>
        <v>0</v>
      </c>
      <c r="Q460" s="216">
        <v>0.021999999999999999</v>
      </c>
      <c r="R460" s="216">
        <f>Q460*H460</f>
        <v>0.32669999999999999</v>
      </c>
      <c r="S460" s="216">
        <v>0</v>
      </c>
      <c r="T460" s="217">
        <f>S460*H460</f>
        <v>0</v>
      </c>
      <c r="U460" s="41"/>
      <c r="V460" s="41"/>
      <c r="W460" s="41"/>
      <c r="X460" s="41"/>
      <c r="Y460" s="41"/>
      <c r="Z460" s="41"/>
      <c r="AA460" s="41"/>
      <c r="AB460" s="41"/>
      <c r="AC460" s="41"/>
      <c r="AD460" s="41"/>
      <c r="AE460" s="41"/>
      <c r="AR460" s="218" t="s">
        <v>349</v>
      </c>
      <c r="AT460" s="218" t="s">
        <v>197</v>
      </c>
      <c r="AU460" s="218" t="s">
        <v>86</v>
      </c>
      <c r="AY460" s="19" t="s">
        <v>150</v>
      </c>
      <c r="BE460" s="219">
        <f>IF(N460="základní",J460,0)</f>
        <v>0</v>
      </c>
      <c r="BF460" s="219">
        <f>IF(N460="snížená",J460,0)</f>
        <v>0</v>
      </c>
      <c r="BG460" s="219">
        <f>IF(N460="zákl. přenesená",J460,0)</f>
        <v>0</v>
      </c>
      <c r="BH460" s="219">
        <f>IF(N460="sníž. přenesená",J460,0)</f>
        <v>0</v>
      </c>
      <c r="BI460" s="219">
        <f>IF(N460="nulová",J460,0)</f>
        <v>0</v>
      </c>
      <c r="BJ460" s="19" t="s">
        <v>84</v>
      </c>
      <c r="BK460" s="219">
        <f>ROUND(I460*H460,2)</f>
        <v>0</v>
      </c>
      <c r="BL460" s="19" t="s">
        <v>250</v>
      </c>
      <c r="BM460" s="218" t="s">
        <v>846</v>
      </c>
    </row>
    <row r="461" s="14" customFormat="1">
      <c r="A461" s="14"/>
      <c r="B461" s="236"/>
      <c r="C461" s="237"/>
      <c r="D461" s="227" t="s">
        <v>161</v>
      </c>
      <c r="E461" s="237"/>
      <c r="F461" s="239" t="s">
        <v>847</v>
      </c>
      <c r="G461" s="237"/>
      <c r="H461" s="240">
        <v>14.85</v>
      </c>
      <c r="I461" s="241"/>
      <c r="J461" s="237"/>
      <c r="K461" s="237"/>
      <c r="L461" s="242"/>
      <c r="M461" s="243"/>
      <c r="N461" s="244"/>
      <c r="O461" s="244"/>
      <c r="P461" s="244"/>
      <c r="Q461" s="244"/>
      <c r="R461" s="244"/>
      <c r="S461" s="244"/>
      <c r="T461" s="245"/>
      <c r="U461" s="14"/>
      <c r="V461" s="14"/>
      <c r="W461" s="14"/>
      <c r="X461" s="14"/>
      <c r="Y461" s="14"/>
      <c r="Z461" s="14"/>
      <c r="AA461" s="14"/>
      <c r="AB461" s="14"/>
      <c r="AC461" s="14"/>
      <c r="AD461" s="14"/>
      <c r="AE461" s="14"/>
      <c r="AT461" s="246" t="s">
        <v>161</v>
      </c>
      <c r="AU461" s="246" t="s">
        <v>86</v>
      </c>
      <c r="AV461" s="14" t="s">
        <v>86</v>
      </c>
      <c r="AW461" s="14" t="s">
        <v>4</v>
      </c>
      <c r="AX461" s="14" t="s">
        <v>84</v>
      </c>
      <c r="AY461" s="246" t="s">
        <v>150</v>
      </c>
    </row>
    <row r="462" s="2" customFormat="1" ht="16.5" customHeight="1">
      <c r="A462" s="41"/>
      <c r="B462" s="42"/>
      <c r="C462" s="207" t="s">
        <v>848</v>
      </c>
      <c r="D462" s="207" t="s">
        <v>152</v>
      </c>
      <c r="E462" s="208" t="s">
        <v>849</v>
      </c>
      <c r="F462" s="209" t="s">
        <v>850</v>
      </c>
      <c r="G462" s="210" t="s">
        <v>300</v>
      </c>
      <c r="H462" s="211">
        <v>15.6</v>
      </c>
      <c r="I462" s="212"/>
      <c r="J462" s="213">
        <f>ROUND(I462*H462,2)</f>
        <v>0</v>
      </c>
      <c r="K462" s="209" t="s">
        <v>156</v>
      </c>
      <c r="L462" s="47"/>
      <c r="M462" s="214" t="s">
        <v>32</v>
      </c>
      <c r="N462" s="215" t="s">
        <v>47</v>
      </c>
      <c r="O462" s="87"/>
      <c r="P462" s="216">
        <f>O462*H462</f>
        <v>0</v>
      </c>
      <c r="Q462" s="216">
        <v>9.0000000000000006E-05</v>
      </c>
      <c r="R462" s="216">
        <f>Q462*H462</f>
        <v>0.0014040000000000001</v>
      </c>
      <c r="S462" s="216">
        <v>0</v>
      </c>
      <c r="T462" s="217">
        <f>S462*H462</f>
        <v>0</v>
      </c>
      <c r="U462" s="41"/>
      <c r="V462" s="41"/>
      <c r="W462" s="41"/>
      <c r="X462" s="41"/>
      <c r="Y462" s="41"/>
      <c r="Z462" s="41"/>
      <c r="AA462" s="41"/>
      <c r="AB462" s="41"/>
      <c r="AC462" s="41"/>
      <c r="AD462" s="41"/>
      <c r="AE462" s="41"/>
      <c r="AR462" s="218" t="s">
        <v>250</v>
      </c>
      <c r="AT462" s="218" t="s">
        <v>152</v>
      </c>
      <c r="AU462" s="218" t="s">
        <v>86</v>
      </c>
      <c r="AY462" s="19" t="s">
        <v>150</v>
      </c>
      <c r="BE462" s="219">
        <f>IF(N462="základní",J462,0)</f>
        <v>0</v>
      </c>
      <c r="BF462" s="219">
        <f>IF(N462="snížená",J462,0)</f>
        <v>0</v>
      </c>
      <c r="BG462" s="219">
        <f>IF(N462="zákl. přenesená",J462,0)</f>
        <v>0</v>
      </c>
      <c r="BH462" s="219">
        <f>IF(N462="sníž. přenesená",J462,0)</f>
        <v>0</v>
      </c>
      <c r="BI462" s="219">
        <f>IF(N462="nulová",J462,0)</f>
        <v>0</v>
      </c>
      <c r="BJ462" s="19" t="s">
        <v>84</v>
      </c>
      <c r="BK462" s="219">
        <f>ROUND(I462*H462,2)</f>
        <v>0</v>
      </c>
      <c r="BL462" s="19" t="s">
        <v>250</v>
      </c>
      <c r="BM462" s="218" t="s">
        <v>851</v>
      </c>
    </row>
    <row r="463" s="2" customFormat="1">
      <c r="A463" s="41"/>
      <c r="B463" s="42"/>
      <c r="C463" s="43"/>
      <c r="D463" s="220" t="s">
        <v>159</v>
      </c>
      <c r="E463" s="43"/>
      <c r="F463" s="221" t="s">
        <v>852</v>
      </c>
      <c r="G463" s="43"/>
      <c r="H463" s="43"/>
      <c r="I463" s="222"/>
      <c r="J463" s="43"/>
      <c r="K463" s="43"/>
      <c r="L463" s="47"/>
      <c r="M463" s="223"/>
      <c r="N463" s="224"/>
      <c r="O463" s="87"/>
      <c r="P463" s="87"/>
      <c r="Q463" s="87"/>
      <c r="R463" s="87"/>
      <c r="S463" s="87"/>
      <c r="T463" s="88"/>
      <c r="U463" s="41"/>
      <c r="V463" s="41"/>
      <c r="W463" s="41"/>
      <c r="X463" s="41"/>
      <c r="Y463" s="41"/>
      <c r="Z463" s="41"/>
      <c r="AA463" s="41"/>
      <c r="AB463" s="41"/>
      <c r="AC463" s="41"/>
      <c r="AD463" s="41"/>
      <c r="AE463" s="41"/>
      <c r="AT463" s="19" t="s">
        <v>159</v>
      </c>
      <c r="AU463" s="19" t="s">
        <v>86</v>
      </c>
    </row>
    <row r="464" s="2" customFormat="1" ht="16.5" customHeight="1">
      <c r="A464" s="41"/>
      <c r="B464" s="42"/>
      <c r="C464" s="207" t="s">
        <v>853</v>
      </c>
      <c r="D464" s="207" t="s">
        <v>152</v>
      </c>
      <c r="E464" s="208" t="s">
        <v>854</v>
      </c>
      <c r="F464" s="209" t="s">
        <v>855</v>
      </c>
      <c r="G464" s="210" t="s">
        <v>214</v>
      </c>
      <c r="H464" s="211">
        <v>13.5</v>
      </c>
      <c r="I464" s="212"/>
      <c r="J464" s="213">
        <f>ROUND(I464*H464,2)</f>
        <v>0</v>
      </c>
      <c r="K464" s="209" t="s">
        <v>156</v>
      </c>
      <c r="L464" s="47"/>
      <c r="M464" s="214" t="s">
        <v>32</v>
      </c>
      <c r="N464" s="215" t="s">
        <v>47</v>
      </c>
      <c r="O464" s="87"/>
      <c r="P464" s="216">
        <f>O464*H464</f>
        <v>0</v>
      </c>
      <c r="Q464" s="216">
        <v>5.0000000000000002E-05</v>
      </c>
      <c r="R464" s="216">
        <f>Q464*H464</f>
        <v>0.00067500000000000004</v>
      </c>
      <c r="S464" s="216">
        <v>0</v>
      </c>
      <c r="T464" s="217">
        <f>S464*H464</f>
        <v>0</v>
      </c>
      <c r="U464" s="41"/>
      <c r="V464" s="41"/>
      <c r="W464" s="41"/>
      <c r="X464" s="41"/>
      <c r="Y464" s="41"/>
      <c r="Z464" s="41"/>
      <c r="AA464" s="41"/>
      <c r="AB464" s="41"/>
      <c r="AC464" s="41"/>
      <c r="AD464" s="41"/>
      <c r="AE464" s="41"/>
      <c r="AR464" s="218" t="s">
        <v>250</v>
      </c>
      <c r="AT464" s="218" t="s">
        <v>152</v>
      </c>
      <c r="AU464" s="218" t="s">
        <v>86</v>
      </c>
      <c r="AY464" s="19" t="s">
        <v>150</v>
      </c>
      <c r="BE464" s="219">
        <f>IF(N464="základní",J464,0)</f>
        <v>0</v>
      </c>
      <c r="BF464" s="219">
        <f>IF(N464="snížená",J464,0)</f>
        <v>0</v>
      </c>
      <c r="BG464" s="219">
        <f>IF(N464="zákl. přenesená",J464,0)</f>
        <v>0</v>
      </c>
      <c r="BH464" s="219">
        <f>IF(N464="sníž. přenesená",J464,0)</f>
        <v>0</v>
      </c>
      <c r="BI464" s="219">
        <f>IF(N464="nulová",J464,0)</f>
        <v>0</v>
      </c>
      <c r="BJ464" s="19" t="s">
        <v>84</v>
      </c>
      <c r="BK464" s="219">
        <f>ROUND(I464*H464,2)</f>
        <v>0</v>
      </c>
      <c r="BL464" s="19" t="s">
        <v>250</v>
      </c>
      <c r="BM464" s="218" t="s">
        <v>856</v>
      </c>
    </row>
    <row r="465" s="2" customFormat="1">
      <c r="A465" s="41"/>
      <c r="B465" s="42"/>
      <c r="C465" s="43"/>
      <c r="D465" s="220" t="s">
        <v>159</v>
      </c>
      <c r="E465" s="43"/>
      <c r="F465" s="221" t="s">
        <v>857</v>
      </c>
      <c r="G465" s="43"/>
      <c r="H465" s="43"/>
      <c r="I465" s="222"/>
      <c r="J465" s="43"/>
      <c r="K465" s="43"/>
      <c r="L465" s="47"/>
      <c r="M465" s="223"/>
      <c r="N465" s="224"/>
      <c r="O465" s="87"/>
      <c r="P465" s="87"/>
      <c r="Q465" s="87"/>
      <c r="R465" s="87"/>
      <c r="S465" s="87"/>
      <c r="T465" s="88"/>
      <c r="U465" s="41"/>
      <c r="V465" s="41"/>
      <c r="W465" s="41"/>
      <c r="X465" s="41"/>
      <c r="Y465" s="41"/>
      <c r="Z465" s="41"/>
      <c r="AA465" s="41"/>
      <c r="AB465" s="41"/>
      <c r="AC465" s="41"/>
      <c r="AD465" s="41"/>
      <c r="AE465" s="41"/>
      <c r="AT465" s="19" t="s">
        <v>159</v>
      </c>
      <c r="AU465" s="19" t="s">
        <v>86</v>
      </c>
    </row>
    <row r="466" s="2" customFormat="1" ht="24.15" customHeight="1">
      <c r="A466" s="41"/>
      <c r="B466" s="42"/>
      <c r="C466" s="207" t="s">
        <v>858</v>
      </c>
      <c r="D466" s="207" t="s">
        <v>152</v>
      </c>
      <c r="E466" s="208" t="s">
        <v>859</v>
      </c>
      <c r="F466" s="209" t="s">
        <v>860</v>
      </c>
      <c r="G466" s="210" t="s">
        <v>180</v>
      </c>
      <c r="H466" s="211">
        <v>0.496</v>
      </c>
      <c r="I466" s="212"/>
      <c r="J466" s="213">
        <f>ROUND(I466*H466,2)</f>
        <v>0</v>
      </c>
      <c r="K466" s="209" t="s">
        <v>156</v>
      </c>
      <c r="L466" s="47"/>
      <c r="M466" s="214" t="s">
        <v>32</v>
      </c>
      <c r="N466" s="215" t="s">
        <v>47</v>
      </c>
      <c r="O466" s="87"/>
      <c r="P466" s="216">
        <f>O466*H466</f>
        <v>0</v>
      </c>
      <c r="Q466" s="216">
        <v>0</v>
      </c>
      <c r="R466" s="216">
        <f>Q466*H466</f>
        <v>0</v>
      </c>
      <c r="S466" s="216">
        <v>0</v>
      </c>
      <c r="T466" s="217">
        <f>S466*H466</f>
        <v>0</v>
      </c>
      <c r="U466" s="41"/>
      <c r="V466" s="41"/>
      <c r="W466" s="41"/>
      <c r="X466" s="41"/>
      <c r="Y466" s="41"/>
      <c r="Z466" s="41"/>
      <c r="AA466" s="41"/>
      <c r="AB466" s="41"/>
      <c r="AC466" s="41"/>
      <c r="AD466" s="41"/>
      <c r="AE466" s="41"/>
      <c r="AR466" s="218" t="s">
        <v>250</v>
      </c>
      <c r="AT466" s="218" t="s">
        <v>152</v>
      </c>
      <c r="AU466" s="218" t="s">
        <v>86</v>
      </c>
      <c r="AY466" s="19" t="s">
        <v>150</v>
      </c>
      <c r="BE466" s="219">
        <f>IF(N466="základní",J466,0)</f>
        <v>0</v>
      </c>
      <c r="BF466" s="219">
        <f>IF(N466="snížená",J466,0)</f>
        <v>0</v>
      </c>
      <c r="BG466" s="219">
        <f>IF(N466="zákl. přenesená",J466,0)</f>
        <v>0</v>
      </c>
      <c r="BH466" s="219">
        <f>IF(N466="sníž. přenesená",J466,0)</f>
        <v>0</v>
      </c>
      <c r="BI466" s="219">
        <f>IF(N466="nulová",J466,0)</f>
        <v>0</v>
      </c>
      <c r="BJ466" s="19" t="s">
        <v>84</v>
      </c>
      <c r="BK466" s="219">
        <f>ROUND(I466*H466,2)</f>
        <v>0</v>
      </c>
      <c r="BL466" s="19" t="s">
        <v>250</v>
      </c>
      <c r="BM466" s="218" t="s">
        <v>861</v>
      </c>
    </row>
    <row r="467" s="2" customFormat="1">
      <c r="A467" s="41"/>
      <c r="B467" s="42"/>
      <c r="C467" s="43"/>
      <c r="D467" s="220" t="s">
        <v>159</v>
      </c>
      <c r="E467" s="43"/>
      <c r="F467" s="221" t="s">
        <v>862</v>
      </c>
      <c r="G467" s="43"/>
      <c r="H467" s="43"/>
      <c r="I467" s="222"/>
      <c r="J467" s="43"/>
      <c r="K467" s="43"/>
      <c r="L467" s="47"/>
      <c r="M467" s="223"/>
      <c r="N467" s="224"/>
      <c r="O467" s="87"/>
      <c r="P467" s="87"/>
      <c r="Q467" s="87"/>
      <c r="R467" s="87"/>
      <c r="S467" s="87"/>
      <c r="T467" s="88"/>
      <c r="U467" s="41"/>
      <c r="V467" s="41"/>
      <c r="W467" s="41"/>
      <c r="X467" s="41"/>
      <c r="Y467" s="41"/>
      <c r="Z467" s="41"/>
      <c r="AA467" s="41"/>
      <c r="AB467" s="41"/>
      <c r="AC467" s="41"/>
      <c r="AD467" s="41"/>
      <c r="AE467" s="41"/>
      <c r="AT467" s="19" t="s">
        <v>159</v>
      </c>
      <c r="AU467" s="19" t="s">
        <v>86</v>
      </c>
    </row>
    <row r="468" s="12" customFormat="1" ht="22.8" customHeight="1">
      <c r="A468" s="12"/>
      <c r="B468" s="191"/>
      <c r="C468" s="192"/>
      <c r="D468" s="193" t="s">
        <v>75</v>
      </c>
      <c r="E468" s="205" t="s">
        <v>863</v>
      </c>
      <c r="F468" s="205" t="s">
        <v>864</v>
      </c>
      <c r="G468" s="192"/>
      <c r="H468" s="192"/>
      <c r="I468" s="195"/>
      <c r="J468" s="206">
        <f>BK468</f>
        <v>0</v>
      </c>
      <c r="K468" s="192"/>
      <c r="L468" s="197"/>
      <c r="M468" s="198"/>
      <c r="N468" s="199"/>
      <c r="O468" s="199"/>
      <c r="P468" s="200">
        <f>SUM(P469:P497)</f>
        <v>0</v>
      </c>
      <c r="Q468" s="199"/>
      <c r="R468" s="200">
        <f>SUM(R469:R497)</f>
        <v>0.76476719999999998</v>
      </c>
      <c r="S468" s="199"/>
      <c r="T468" s="201">
        <f>SUM(T469:T497)</f>
        <v>1.4269536</v>
      </c>
      <c r="U468" s="12"/>
      <c r="V468" s="12"/>
      <c r="W468" s="12"/>
      <c r="X468" s="12"/>
      <c r="Y468" s="12"/>
      <c r="Z468" s="12"/>
      <c r="AA468" s="12"/>
      <c r="AB468" s="12"/>
      <c r="AC468" s="12"/>
      <c r="AD468" s="12"/>
      <c r="AE468" s="12"/>
      <c r="AR468" s="202" t="s">
        <v>86</v>
      </c>
      <c r="AT468" s="203" t="s">
        <v>75</v>
      </c>
      <c r="AU468" s="203" t="s">
        <v>84</v>
      </c>
      <c r="AY468" s="202" t="s">
        <v>150</v>
      </c>
      <c r="BK468" s="204">
        <f>SUM(BK469:BK497)</f>
        <v>0</v>
      </c>
    </row>
    <row r="469" s="2" customFormat="1" ht="24.15" customHeight="1">
      <c r="A469" s="41"/>
      <c r="B469" s="42"/>
      <c r="C469" s="207" t="s">
        <v>865</v>
      </c>
      <c r="D469" s="207" t="s">
        <v>152</v>
      </c>
      <c r="E469" s="208" t="s">
        <v>866</v>
      </c>
      <c r="F469" s="209" t="s">
        <v>867</v>
      </c>
      <c r="G469" s="210" t="s">
        <v>214</v>
      </c>
      <c r="H469" s="211">
        <v>5.5999999999999996</v>
      </c>
      <c r="I469" s="212"/>
      <c r="J469" s="213">
        <f>ROUND(I469*H469,2)</f>
        <v>0</v>
      </c>
      <c r="K469" s="209" t="s">
        <v>156</v>
      </c>
      <c r="L469" s="47"/>
      <c r="M469" s="214" t="s">
        <v>32</v>
      </c>
      <c r="N469" s="215" t="s">
        <v>47</v>
      </c>
      <c r="O469" s="87"/>
      <c r="P469" s="216">
        <f>O469*H469</f>
        <v>0</v>
      </c>
      <c r="Q469" s="216">
        <v>0.0094999999999999998</v>
      </c>
      <c r="R469" s="216">
        <f>Q469*H469</f>
        <v>0.053199999999999997</v>
      </c>
      <c r="S469" s="216">
        <v>0</v>
      </c>
      <c r="T469" s="217">
        <f>S469*H469</f>
        <v>0</v>
      </c>
      <c r="U469" s="41"/>
      <c r="V469" s="41"/>
      <c r="W469" s="41"/>
      <c r="X469" s="41"/>
      <c r="Y469" s="41"/>
      <c r="Z469" s="41"/>
      <c r="AA469" s="41"/>
      <c r="AB469" s="41"/>
      <c r="AC469" s="41"/>
      <c r="AD469" s="41"/>
      <c r="AE469" s="41"/>
      <c r="AR469" s="218" t="s">
        <v>250</v>
      </c>
      <c r="AT469" s="218" t="s">
        <v>152</v>
      </c>
      <c r="AU469" s="218" t="s">
        <v>86</v>
      </c>
      <c r="AY469" s="19" t="s">
        <v>150</v>
      </c>
      <c r="BE469" s="219">
        <f>IF(N469="základní",J469,0)</f>
        <v>0</v>
      </c>
      <c r="BF469" s="219">
        <f>IF(N469="snížená",J469,0)</f>
        <v>0</v>
      </c>
      <c r="BG469" s="219">
        <f>IF(N469="zákl. přenesená",J469,0)</f>
        <v>0</v>
      </c>
      <c r="BH469" s="219">
        <f>IF(N469="sníž. přenesená",J469,0)</f>
        <v>0</v>
      </c>
      <c r="BI469" s="219">
        <f>IF(N469="nulová",J469,0)</f>
        <v>0</v>
      </c>
      <c r="BJ469" s="19" t="s">
        <v>84</v>
      </c>
      <c r="BK469" s="219">
        <f>ROUND(I469*H469,2)</f>
        <v>0</v>
      </c>
      <c r="BL469" s="19" t="s">
        <v>250</v>
      </c>
      <c r="BM469" s="218" t="s">
        <v>868</v>
      </c>
    </row>
    <row r="470" s="2" customFormat="1">
      <c r="A470" s="41"/>
      <c r="B470" s="42"/>
      <c r="C470" s="43"/>
      <c r="D470" s="220" t="s">
        <v>159</v>
      </c>
      <c r="E470" s="43"/>
      <c r="F470" s="221" t="s">
        <v>869</v>
      </c>
      <c r="G470" s="43"/>
      <c r="H470" s="43"/>
      <c r="I470" s="222"/>
      <c r="J470" s="43"/>
      <c r="K470" s="43"/>
      <c r="L470" s="47"/>
      <c r="M470" s="223"/>
      <c r="N470" s="224"/>
      <c r="O470" s="87"/>
      <c r="P470" s="87"/>
      <c r="Q470" s="87"/>
      <c r="R470" s="87"/>
      <c r="S470" s="87"/>
      <c r="T470" s="88"/>
      <c r="U470" s="41"/>
      <c r="V470" s="41"/>
      <c r="W470" s="41"/>
      <c r="X470" s="41"/>
      <c r="Y470" s="41"/>
      <c r="Z470" s="41"/>
      <c r="AA470" s="41"/>
      <c r="AB470" s="41"/>
      <c r="AC470" s="41"/>
      <c r="AD470" s="41"/>
      <c r="AE470" s="41"/>
      <c r="AT470" s="19" t="s">
        <v>159</v>
      </c>
      <c r="AU470" s="19" t="s">
        <v>86</v>
      </c>
    </row>
    <row r="471" s="14" customFormat="1">
      <c r="A471" s="14"/>
      <c r="B471" s="236"/>
      <c r="C471" s="237"/>
      <c r="D471" s="227" t="s">
        <v>161</v>
      </c>
      <c r="E471" s="238" t="s">
        <v>32</v>
      </c>
      <c r="F471" s="239" t="s">
        <v>348</v>
      </c>
      <c r="G471" s="237"/>
      <c r="H471" s="240">
        <v>5.5999999999999996</v>
      </c>
      <c r="I471" s="241"/>
      <c r="J471" s="237"/>
      <c r="K471" s="237"/>
      <c r="L471" s="242"/>
      <c r="M471" s="243"/>
      <c r="N471" s="244"/>
      <c r="O471" s="244"/>
      <c r="P471" s="244"/>
      <c r="Q471" s="244"/>
      <c r="R471" s="244"/>
      <c r="S471" s="244"/>
      <c r="T471" s="245"/>
      <c r="U471" s="14"/>
      <c r="V471" s="14"/>
      <c r="W471" s="14"/>
      <c r="X471" s="14"/>
      <c r="Y471" s="14"/>
      <c r="Z471" s="14"/>
      <c r="AA471" s="14"/>
      <c r="AB471" s="14"/>
      <c r="AC471" s="14"/>
      <c r="AD471" s="14"/>
      <c r="AE471" s="14"/>
      <c r="AT471" s="246" t="s">
        <v>161</v>
      </c>
      <c r="AU471" s="246" t="s">
        <v>86</v>
      </c>
      <c r="AV471" s="14" t="s">
        <v>86</v>
      </c>
      <c r="AW471" s="14" t="s">
        <v>38</v>
      </c>
      <c r="AX471" s="14" t="s">
        <v>84</v>
      </c>
      <c r="AY471" s="246" t="s">
        <v>150</v>
      </c>
    </row>
    <row r="472" s="2" customFormat="1" ht="16.5" customHeight="1">
      <c r="A472" s="41"/>
      <c r="B472" s="42"/>
      <c r="C472" s="247" t="s">
        <v>870</v>
      </c>
      <c r="D472" s="247" t="s">
        <v>197</v>
      </c>
      <c r="E472" s="248" t="s">
        <v>871</v>
      </c>
      <c r="F472" s="249" t="s">
        <v>872</v>
      </c>
      <c r="G472" s="250" t="s">
        <v>214</v>
      </c>
      <c r="H472" s="251">
        <v>5.8239999999999998</v>
      </c>
      <c r="I472" s="252"/>
      <c r="J472" s="253">
        <f>ROUND(I472*H472,2)</f>
        <v>0</v>
      </c>
      <c r="K472" s="249" t="s">
        <v>156</v>
      </c>
      <c r="L472" s="254"/>
      <c r="M472" s="255" t="s">
        <v>32</v>
      </c>
      <c r="N472" s="256" t="s">
        <v>47</v>
      </c>
      <c r="O472" s="87"/>
      <c r="P472" s="216">
        <f>O472*H472</f>
        <v>0</v>
      </c>
      <c r="Q472" s="216">
        <v>0.053999999999999999</v>
      </c>
      <c r="R472" s="216">
        <f>Q472*H472</f>
        <v>0.314496</v>
      </c>
      <c r="S472" s="216">
        <v>0</v>
      </c>
      <c r="T472" s="217">
        <f>S472*H472</f>
        <v>0</v>
      </c>
      <c r="U472" s="41"/>
      <c r="V472" s="41"/>
      <c r="W472" s="41"/>
      <c r="X472" s="41"/>
      <c r="Y472" s="41"/>
      <c r="Z472" s="41"/>
      <c r="AA472" s="41"/>
      <c r="AB472" s="41"/>
      <c r="AC472" s="41"/>
      <c r="AD472" s="41"/>
      <c r="AE472" s="41"/>
      <c r="AR472" s="218" t="s">
        <v>349</v>
      </c>
      <c r="AT472" s="218" t="s">
        <v>197</v>
      </c>
      <c r="AU472" s="218" t="s">
        <v>86</v>
      </c>
      <c r="AY472" s="19" t="s">
        <v>150</v>
      </c>
      <c r="BE472" s="219">
        <f>IF(N472="základní",J472,0)</f>
        <v>0</v>
      </c>
      <c r="BF472" s="219">
        <f>IF(N472="snížená",J472,0)</f>
        <v>0</v>
      </c>
      <c r="BG472" s="219">
        <f>IF(N472="zákl. přenesená",J472,0)</f>
        <v>0</v>
      </c>
      <c r="BH472" s="219">
        <f>IF(N472="sníž. přenesená",J472,0)</f>
        <v>0</v>
      </c>
      <c r="BI472" s="219">
        <f>IF(N472="nulová",J472,0)</f>
        <v>0</v>
      </c>
      <c r="BJ472" s="19" t="s">
        <v>84</v>
      </c>
      <c r="BK472" s="219">
        <f>ROUND(I472*H472,2)</f>
        <v>0</v>
      </c>
      <c r="BL472" s="19" t="s">
        <v>250</v>
      </c>
      <c r="BM472" s="218" t="s">
        <v>873</v>
      </c>
    </row>
    <row r="473" s="14" customFormat="1">
      <c r="A473" s="14"/>
      <c r="B473" s="236"/>
      <c r="C473" s="237"/>
      <c r="D473" s="227" t="s">
        <v>161</v>
      </c>
      <c r="E473" s="237"/>
      <c r="F473" s="239" t="s">
        <v>874</v>
      </c>
      <c r="G473" s="237"/>
      <c r="H473" s="240">
        <v>5.8239999999999998</v>
      </c>
      <c r="I473" s="241"/>
      <c r="J473" s="237"/>
      <c r="K473" s="237"/>
      <c r="L473" s="242"/>
      <c r="M473" s="243"/>
      <c r="N473" s="244"/>
      <c r="O473" s="244"/>
      <c r="P473" s="244"/>
      <c r="Q473" s="244"/>
      <c r="R473" s="244"/>
      <c r="S473" s="244"/>
      <c r="T473" s="245"/>
      <c r="U473" s="14"/>
      <c r="V473" s="14"/>
      <c r="W473" s="14"/>
      <c r="X473" s="14"/>
      <c r="Y473" s="14"/>
      <c r="Z473" s="14"/>
      <c r="AA473" s="14"/>
      <c r="AB473" s="14"/>
      <c r="AC473" s="14"/>
      <c r="AD473" s="14"/>
      <c r="AE473" s="14"/>
      <c r="AT473" s="246" t="s">
        <v>161</v>
      </c>
      <c r="AU473" s="246" t="s">
        <v>86</v>
      </c>
      <c r="AV473" s="14" t="s">
        <v>86</v>
      </c>
      <c r="AW473" s="14" t="s">
        <v>4</v>
      </c>
      <c r="AX473" s="14" t="s">
        <v>84</v>
      </c>
      <c r="AY473" s="246" t="s">
        <v>150</v>
      </c>
    </row>
    <row r="474" s="2" customFormat="1" ht="16.5" customHeight="1">
      <c r="A474" s="41"/>
      <c r="B474" s="42"/>
      <c r="C474" s="207" t="s">
        <v>875</v>
      </c>
      <c r="D474" s="207" t="s">
        <v>152</v>
      </c>
      <c r="E474" s="208" t="s">
        <v>876</v>
      </c>
      <c r="F474" s="209" t="s">
        <v>877</v>
      </c>
      <c r="G474" s="210" t="s">
        <v>214</v>
      </c>
      <c r="H474" s="211">
        <v>9</v>
      </c>
      <c r="I474" s="212"/>
      <c r="J474" s="213">
        <f>ROUND(I474*H474,2)</f>
        <v>0</v>
      </c>
      <c r="K474" s="209" t="s">
        <v>156</v>
      </c>
      <c r="L474" s="47"/>
      <c r="M474" s="214" t="s">
        <v>32</v>
      </c>
      <c r="N474" s="215" t="s">
        <v>47</v>
      </c>
      <c r="O474" s="87"/>
      <c r="P474" s="216">
        <f>O474*H474</f>
        <v>0</v>
      </c>
      <c r="Q474" s="216">
        <v>0</v>
      </c>
      <c r="R474" s="216">
        <f>Q474*H474</f>
        <v>0</v>
      </c>
      <c r="S474" s="216">
        <v>0.151</v>
      </c>
      <c r="T474" s="217">
        <f>S474*H474</f>
        <v>1.359</v>
      </c>
      <c r="U474" s="41"/>
      <c r="V474" s="41"/>
      <c r="W474" s="41"/>
      <c r="X474" s="41"/>
      <c r="Y474" s="41"/>
      <c r="Z474" s="41"/>
      <c r="AA474" s="41"/>
      <c r="AB474" s="41"/>
      <c r="AC474" s="41"/>
      <c r="AD474" s="41"/>
      <c r="AE474" s="41"/>
      <c r="AR474" s="218" t="s">
        <v>157</v>
      </c>
      <c r="AT474" s="218" t="s">
        <v>152</v>
      </c>
      <c r="AU474" s="218" t="s">
        <v>86</v>
      </c>
      <c r="AY474" s="19" t="s">
        <v>150</v>
      </c>
      <c r="BE474" s="219">
        <f>IF(N474="základní",J474,0)</f>
        <v>0</v>
      </c>
      <c r="BF474" s="219">
        <f>IF(N474="snížená",J474,0)</f>
        <v>0</v>
      </c>
      <c r="BG474" s="219">
        <f>IF(N474="zákl. přenesená",J474,0)</f>
        <v>0</v>
      </c>
      <c r="BH474" s="219">
        <f>IF(N474="sníž. přenesená",J474,0)</f>
        <v>0</v>
      </c>
      <c r="BI474" s="219">
        <f>IF(N474="nulová",J474,0)</f>
        <v>0</v>
      </c>
      <c r="BJ474" s="19" t="s">
        <v>84</v>
      </c>
      <c r="BK474" s="219">
        <f>ROUND(I474*H474,2)</f>
        <v>0</v>
      </c>
      <c r="BL474" s="19" t="s">
        <v>157</v>
      </c>
      <c r="BM474" s="218" t="s">
        <v>878</v>
      </c>
    </row>
    <row r="475" s="2" customFormat="1">
      <c r="A475" s="41"/>
      <c r="B475" s="42"/>
      <c r="C475" s="43"/>
      <c r="D475" s="220" t="s">
        <v>159</v>
      </c>
      <c r="E475" s="43"/>
      <c r="F475" s="221" t="s">
        <v>879</v>
      </c>
      <c r="G475" s="43"/>
      <c r="H475" s="43"/>
      <c r="I475" s="222"/>
      <c r="J475" s="43"/>
      <c r="K475" s="43"/>
      <c r="L475" s="47"/>
      <c r="M475" s="223"/>
      <c r="N475" s="224"/>
      <c r="O475" s="87"/>
      <c r="P475" s="87"/>
      <c r="Q475" s="87"/>
      <c r="R475" s="87"/>
      <c r="S475" s="87"/>
      <c r="T475" s="88"/>
      <c r="U475" s="41"/>
      <c r="V475" s="41"/>
      <c r="W475" s="41"/>
      <c r="X475" s="41"/>
      <c r="Y475" s="41"/>
      <c r="Z475" s="41"/>
      <c r="AA475" s="41"/>
      <c r="AB475" s="41"/>
      <c r="AC475" s="41"/>
      <c r="AD475" s="41"/>
      <c r="AE475" s="41"/>
      <c r="AT475" s="19" t="s">
        <v>159</v>
      </c>
      <c r="AU475" s="19" t="s">
        <v>86</v>
      </c>
    </row>
    <row r="476" s="14" customFormat="1">
      <c r="A476" s="14"/>
      <c r="B476" s="236"/>
      <c r="C476" s="237"/>
      <c r="D476" s="227" t="s">
        <v>161</v>
      </c>
      <c r="E476" s="238" t="s">
        <v>32</v>
      </c>
      <c r="F476" s="239" t="s">
        <v>880</v>
      </c>
      <c r="G476" s="237"/>
      <c r="H476" s="240">
        <v>9</v>
      </c>
      <c r="I476" s="241"/>
      <c r="J476" s="237"/>
      <c r="K476" s="237"/>
      <c r="L476" s="242"/>
      <c r="M476" s="243"/>
      <c r="N476" s="244"/>
      <c r="O476" s="244"/>
      <c r="P476" s="244"/>
      <c r="Q476" s="244"/>
      <c r="R476" s="244"/>
      <c r="S476" s="244"/>
      <c r="T476" s="245"/>
      <c r="U476" s="14"/>
      <c r="V476" s="14"/>
      <c r="W476" s="14"/>
      <c r="X476" s="14"/>
      <c r="Y476" s="14"/>
      <c r="Z476" s="14"/>
      <c r="AA476" s="14"/>
      <c r="AB476" s="14"/>
      <c r="AC476" s="14"/>
      <c r="AD476" s="14"/>
      <c r="AE476" s="14"/>
      <c r="AT476" s="246" t="s">
        <v>161</v>
      </c>
      <c r="AU476" s="246" t="s">
        <v>86</v>
      </c>
      <c r="AV476" s="14" t="s">
        <v>86</v>
      </c>
      <c r="AW476" s="14" t="s">
        <v>38</v>
      </c>
      <c r="AX476" s="14" t="s">
        <v>84</v>
      </c>
      <c r="AY476" s="246" t="s">
        <v>150</v>
      </c>
    </row>
    <row r="477" s="2" customFormat="1" ht="21.75" customHeight="1">
      <c r="A477" s="41"/>
      <c r="B477" s="42"/>
      <c r="C477" s="207" t="s">
        <v>881</v>
      </c>
      <c r="D477" s="207" t="s">
        <v>152</v>
      </c>
      <c r="E477" s="208" t="s">
        <v>882</v>
      </c>
      <c r="F477" s="209" t="s">
        <v>883</v>
      </c>
      <c r="G477" s="210" t="s">
        <v>360</v>
      </c>
      <c r="H477" s="211">
        <v>6.8639999999999999</v>
      </c>
      <c r="I477" s="212"/>
      <c r="J477" s="213">
        <f>ROUND(I477*H477,2)</f>
        <v>0</v>
      </c>
      <c r="K477" s="209" t="s">
        <v>156</v>
      </c>
      <c r="L477" s="47"/>
      <c r="M477" s="214" t="s">
        <v>32</v>
      </c>
      <c r="N477" s="215" t="s">
        <v>47</v>
      </c>
      <c r="O477" s="87"/>
      <c r="P477" s="216">
        <f>O477*H477</f>
        <v>0</v>
      </c>
      <c r="Q477" s="216">
        <v>0.0010499999999999999</v>
      </c>
      <c r="R477" s="216">
        <f>Q477*H477</f>
        <v>0.0072071999999999995</v>
      </c>
      <c r="S477" s="216">
        <v>0.0099000000000000008</v>
      </c>
      <c r="T477" s="217">
        <f>S477*H477</f>
        <v>0.067953600000000003</v>
      </c>
      <c r="U477" s="41"/>
      <c r="V477" s="41"/>
      <c r="W477" s="41"/>
      <c r="X477" s="41"/>
      <c r="Y477" s="41"/>
      <c r="Z477" s="41"/>
      <c r="AA477" s="41"/>
      <c r="AB477" s="41"/>
      <c r="AC477" s="41"/>
      <c r="AD477" s="41"/>
      <c r="AE477" s="41"/>
      <c r="AR477" s="218" t="s">
        <v>250</v>
      </c>
      <c r="AT477" s="218" t="s">
        <v>152</v>
      </c>
      <c r="AU477" s="218" t="s">
        <v>86</v>
      </c>
      <c r="AY477" s="19" t="s">
        <v>150</v>
      </c>
      <c r="BE477" s="219">
        <f>IF(N477="základní",J477,0)</f>
        <v>0</v>
      </c>
      <c r="BF477" s="219">
        <f>IF(N477="snížená",J477,0)</f>
        <v>0</v>
      </c>
      <c r="BG477" s="219">
        <f>IF(N477="zákl. přenesená",J477,0)</f>
        <v>0</v>
      </c>
      <c r="BH477" s="219">
        <f>IF(N477="sníž. přenesená",J477,0)</f>
        <v>0</v>
      </c>
      <c r="BI477" s="219">
        <f>IF(N477="nulová",J477,0)</f>
        <v>0</v>
      </c>
      <c r="BJ477" s="19" t="s">
        <v>84</v>
      </c>
      <c r="BK477" s="219">
        <f>ROUND(I477*H477,2)</f>
        <v>0</v>
      </c>
      <c r="BL477" s="19" t="s">
        <v>250</v>
      </c>
      <c r="BM477" s="218" t="s">
        <v>884</v>
      </c>
    </row>
    <row r="478" s="2" customFormat="1">
      <c r="A478" s="41"/>
      <c r="B478" s="42"/>
      <c r="C478" s="43"/>
      <c r="D478" s="220" t="s">
        <v>159</v>
      </c>
      <c r="E478" s="43"/>
      <c r="F478" s="221" t="s">
        <v>885</v>
      </c>
      <c r="G478" s="43"/>
      <c r="H478" s="43"/>
      <c r="I478" s="222"/>
      <c r="J478" s="43"/>
      <c r="K478" s="43"/>
      <c r="L478" s="47"/>
      <c r="M478" s="223"/>
      <c r="N478" s="224"/>
      <c r="O478" s="87"/>
      <c r="P478" s="87"/>
      <c r="Q478" s="87"/>
      <c r="R478" s="87"/>
      <c r="S478" s="87"/>
      <c r="T478" s="88"/>
      <c r="U478" s="41"/>
      <c r="V478" s="41"/>
      <c r="W478" s="41"/>
      <c r="X478" s="41"/>
      <c r="Y478" s="41"/>
      <c r="Z478" s="41"/>
      <c r="AA478" s="41"/>
      <c r="AB478" s="41"/>
      <c r="AC478" s="41"/>
      <c r="AD478" s="41"/>
      <c r="AE478" s="41"/>
      <c r="AT478" s="19" t="s">
        <v>159</v>
      </c>
      <c r="AU478" s="19" t="s">
        <v>86</v>
      </c>
    </row>
    <row r="479" s="13" customFormat="1">
      <c r="A479" s="13"/>
      <c r="B479" s="225"/>
      <c r="C479" s="226"/>
      <c r="D479" s="227" t="s">
        <v>161</v>
      </c>
      <c r="E479" s="228" t="s">
        <v>32</v>
      </c>
      <c r="F479" s="229" t="s">
        <v>886</v>
      </c>
      <c r="G479" s="226"/>
      <c r="H479" s="228" t="s">
        <v>32</v>
      </c>
      <c r="I479" s="230"/>
      <c r="J479" s="226"/>
      <c r="K479" s="226"/>
      <c r="L479" s="231"/>
      <c r="M479" s="232"/>
      <c r="N479" s="233"/>
      <c r="O479" s="233"/>
      <c r="P479" s="233"/>
      <c r="Q479" s="233"/>
      <c r="R479" s="233"/>
      <c r="S479" s="233"/>
      <c r="T479" s="234"/>
      <c r="U479" s="13"/>
      <c r="V479" s="13"/>
      <c r="W479" s="13"/>
      <c r="X479" s="13"/>
      <c r="Y479" s="13"/>
      <c r="Z479" s="13"/>
      <c r="AA479" s="13"/>
      <c r="AB479" s="13"/>
      <c r="AC479" s="13"/>
      <c r="AD479" s="13"/>
      <c r="AE479" s="13"/>
      <c r="AT479" s="235" t="s">
        <v>161</v>
      </c>
      <c r="AU479" s="235" t="s">
        <v>86</v>
      </c>
      <c r="AV479" s="13" t="s">
        <v>84</v>
      </c>
      <c r="AW479" s="13" t="s">
        <v>38</v>
      </c>
      <c r="AX479" s="13" t="s">
        <v>76</v>
      </c>
      <c r="AY479" s="235" t="s">
        <v>150</v>
      </c>
    </row>
    <row r="480" s="14" customFormat="1">
      <c r="A480" s="14"/>
      <c r="B480" s="236"/>
      <c r="C480" s="237"/>
      <c r="D480" s="227" t="s">
        <v>161</v>
      </c>
      <c r="E480" s="238" t="s">
        <v>32</v>
      </c>
      <c r="F480" s="239" t="s">
        <v>887</v>
      </c>
      <c r="G480" s="237"/>
      <c r="H480" s="240">
        <v>2.2799999999999998</v>
      </c>
      <c r="I480" s="241"/>
      <c r="J480" s="237"/>
      <c r="K480" s="237"/>
      <c r="L480" s="242"/>
      <c r="M480" s="243"/>
      <c r="N480" s="244"/>
      <c r="O480" s="244"/>
      <c r="P480" s="244"/>
      <c r="Q480" s="244"/>
      <c r="R480" s="244"/>
      <c r="S480" s="244"/>
      <c r="T480" s="245"/>
      <c r="U480" s="14"/>
      <c r="V480" s="14"/>
      <c r="W480" s="14"/>
      <c r="X480" s="14"/>
      <c r="Y480" s="14"/>
      <c r="Z480" s="14"/>
      <c r="AA480" s="14"/>
      <c r="AB480" s="14"/>
      <c r="AC480" s="14"/>
      <c r="AD480" s="14"/>
      <c r="AE480" s="14"/>
      <c r="AT480" s="246" t="s">
        <v>161</v>
      </c>
      <c r="AU480" s="246" t="s">
        <v>86</v>
      </c>
      <c r="AV480" s="14" t="s">
        <v>86</v>
      </c>
      <c r="AW480" s="14" t="s">
        <v>38</v>
      </c>
      <c r="AX480" s="14" t="s">
        <v>76</v>
      </c>
      <c r="AY480" s="246" t="s">
        <v>150</v>
      </c>
    </row>
    <row r="481" s="13" customFormat="1">
      <c r="A481" s="13"/>
      <c r="B481" s="225"/>
      <c r="C481" s="226"/>
      <c r="D481" s="227" t="s">
        <v>161</v>
      </c>
      <c r="E481" s="228" t="s">
        <v>32</v>
      </c>
      <c r="F481" s="229" t="s">
        <v>888</v>
      </c>
      <c r="G481" s="226"/>
      <c r="H481" s="228" t="s">
        <v>32</v>
      </c>
      <c r="I481" s="230"/>
      <c r="J481" s="226"/>
      <c r="K481" s="226"/>
      <c r="L481" s="231"/>
      <c r="M481" s="232"/>
      <c r="N481" s="233"/>
      <c r="O481" s="233"/>
      <c r="P481" s="233"/>
      <c r="Q481" s="233"/>
      <c r="R481" s="233"/>
      <c r="S481" s="233"/>
      <c r="T481" s="234"/>
      <c r="U481" s="13"/>
      <c r="V481" s="13"/>
      <c r="W481" s="13"/>
      <c r="X481" s="13"/>
      <c r="Y481" s="13"/>
      <c r="Z481" s="13"/>
      <c r="AA481" s="13"/>
      <c r="AB481" s="13"/>
      <c r="AC481" s="13"/>
      <c r="AD481" s="13"/>
      <c r="AE481" s="13"/>
      <c r="AT481" s="235" t="s">
        <v>161</v>
      </c>
      <c r="AU481" s="235" t="s">
        <v>86</v>
      </c>
      <c r="AV481" s="13" t="s">
        <v>84</v>
      </c>
      <c r="AW481" s="13" t="s">
        <v>38</v>
      </c>
      <c r="AX481" s="13" t="s">
        <v>76</v>
      </c>
      <c r="AY481" s="235" t="s">
        <v>150</v>
      </c>
    </row>
    <row r="482" s="14" customFormat="1">
      <c r="A482" s="14"/>
      <c r="B482" s="236"/>
      <c r="C482" s="237"/>
      <c r="D482" s="227" t="s">
        <v>161</v>
      </c>
      <c r="E482" s="238" t="s">
        <v>32</v>
      </c>
      <c r="F482" s="239" t="s">
        <v>889</v>
      </c>
      <c r="G482" s="237"/>
      <c r="H482" s="240">
        <v>1.704</v>
      </c>
      <c r="I482" s="241"/>
      <c r="J482" s="237"/>
      <c r="K482" s="237"/>
      <c r="L482" s="242"/>
      <c r="M482" s="243"/>
      <c r="N482" s="244"/>
      <c r="O482" s="244"/>
      <c r="P482" s="244"/>
      <c r="Q482" s="244"/>
      <c r="R482" s="244"/>
      <c r="S482" s="244"/>
      <c r="T482" s="245"/>
      <c r="U482" s="14"/>
      <c r="V482" s="14"/>
      <c r="W482" s="14"/>
      <c r="X482" s="14"/>
      <c r="Y482" s="14"/>
      <c r="Z482" s="14"/>
      <c r="AA482" s="14"/>
      <c r="AB482" s="14"/>
      <c r="AC482" s="14"/>
      <c r="AD482" s="14"/>
      <c r="AE482" s="14"/>
      <c r="AT482" s="246" t="s">
        <v>161</v>
      </c>
      <c r="AU482" s="246" t="s">
        <v>86</v>
      </c>
      <c r="AV482" s="14" t="s">
        <v>86</v>
      </c>
      <c r="AW482" s="14" t="s">
        <v>38</v>
      </c>
      <c r="AX482" s="14" t="s">
        <v>76</v>
      </c>
      <c r="AY482" s="246" t="s">
        <v>150</v>
      </c>
    </row>
    <row r="483" s="14" customFormat="1">
      <c r="A483" s="14"/>
      <c r="B483" s="236"/>
      <c r="C483" s="237"/>
      <c r="D483" s="227" t="s">
        <v>161</v>
      </c>
      <c r="E483" s="238" t="s">
        <v>32</v>
      </c>
      <c r="F483" s="239" t="s">
        <v>890</v>
      </c>
      <c r="G483" s="237"/>
      <c r="H483" s="240">
        <v>2.8799999999999999</v>
      </c>
      <c r="I483" s="241"/>
      <c r="J483" s="237"/>
      <c r="K483" s="237"/>
      <c r="L483" s="242"/>
      <c r="M483" s="243"/>
      <c r="N483" s="244"/>
      <c r="O483" s="244"/>
      <c r="P483" s="244"/>
      <c r="Q483" s="244"/>
      <c r="R483" s="244"/>
      <c r="S483" s="244"/>
      <c r="T483" s="245"/>
      <c r="U483" s="14"/>
      <c r="V483" s="14"/>
      <c r="W483" s="14"/>
      <c r="X483" s="14"/>
      <c r="Y483" s="14"/>
      <c r="Z483" s="14"/>
      <c r="AA483" s="14"/>
      <c r="AB483" s="14"/>
      <c r="AC483" s="14"/>
      <c r="AD483" s="14"/>
      <c r="AE483" s="14"/>
      <c r="AT483" s="246" t="s">
        <v>161</v>
      </c>
      <c r="AU483" s="246" t="s">
        <v>86</v>
      </c>
      <c r="AV483" s="14" t="s">
        <v>86</v>
      </c>
      <c r="AW483" s="14" t="s">
        <v>38</v>
      </c>
      <c r="AX483" s="14" t="s">
        <v>76</v>
      </c>
      <c r="AY483" s="246" t="s">
        <v>150</v>
      </c>
    </row>
    <row r="484" s="15" customFormat="1">
      <c r="A484" s="15"/>
      <c r="B484" s="258"/>
      <c r="C484" s="259"/>
      <c r="D484" s="227" t="s">
        <v>161</v>
      </c>
      <c r="E484" s="260" t="s">
        <v>32</v>
      </c>
      <c r="F484" s="261" t="s">
        <v>229</v>
      </c>
      <c r="G484" s="259"/>
      <c r="H484" s="262">
        <v>6.8639999999999999</v>
      </c>
      <c r="I484" s="263"/>
      <c r="J484" s="259"/>
      <c r="K484" s="259"/>
      <c r="L484" s="264"/>
      <c r="M484" s="265"/>
      <c r="N484" s="266"/>
      <c r="O484" s="266"/>
      <c r="P484" s="266"/>
      <c r="Q484" s="266"/>
      <c r="R484" s="266"/>
      <c r="S484" s="266"/>
      <c r="T484" s="267"/>
      <c r="U484" s="15"/>
      <c r="V484" s="15"/>
      <c r="W484" s="15"/>
      <c r="X484" s="15"/>
      <c r="Y484" s="15"/>
      <c r="Z484" s="15"/>
      <c r="AA484" s="15"/>
      <c r="AB484" s="15"/>
      <c r="AC484" s="15"/>
      <c r="AD484" s="15"/>
      <c r="AE484" s="15"/>
      <c r="AT484" s="268" t="s">
        <v>161</v>
      </c>
      <c r="AU484" s="268" t="s">
        <v>86</v>
      </c>
      <c r="AV484" s="15" t="s">
        <v>157</v>
      </c>
      <c r="AW484" s="15" t="s">
        <v>38</v>
      </c>
      <c r="AX484" s="15" t="s">
        <v>84</v>
      </c>
      <c r="AY484" s="268" t="s">
        <v>150</v>
      </c>
    </row>
    <row r="485" s="2" customFormat="1" ht="16.5" customHeight="1">
      <c r="A485" s="41"/>
      <c r="B485" s="42"/>
      <c r="C485" s="247" t="s">
        <v>891</v>
      </c>
      <c r="D485" s="247" t="s">
        <v>197</v>
      </c>
      <c r="E485" s="248" t="s">
        <v>892</v>
      </c>
      <c r="F485" s="249" t="s">
        <v>893</v>
      </c>
      <c r="G485" s="250" t="s">
        <v>214</v>
      </c>
      <c r="H485" s="251">
        <v>7.2069999999999999</v>
      </c>
      <c r="I485" s="252"/>
      <c r="J485" s="253">
        <f>ROUND(I485*H485,2)</f>
        <v>0</v>
      </c>
      <c r="K485" s="249" t="s">
        <v>156</v>
      </c>
      <c r="L485" s="254"/>
      <c r="M485" s="255" t="s">
        <v>32</v>
      </c>
      <c r="N485" s="256" t="s">
        <v>47</v>
      </c>
      <c r="O485" s="87"/>
      <c r="P485" s="216">
        <f>O485*H485</f>
        <v>0</v>
      </c>
      <c r="Q485" s="216">
        <v>0.053999999999999999</v>
      </c>
      <c r="R485" s="216">
        <f>Q485*H485</f>
        <v>0.38917799999999997</v>
      </c>
      <c r="S485" s="216">
        <v>0</v>
      </c>
      <c r="T485" s="217">
        <f>S485*H485</f>
        <v>0</v>
      </c>
      <c r="U485" s="41"/>
      <c r="V485" s="41"/>
      <c r="W485" s="41"/>
      <c r="X485" s="41"/>
      <c r="Y485" s="41"/>
      <c r="Z485" s="41"/>
      <c r="AA485" s="41"/>
      <c r="AB485" s="41"/>
      <c r="AC485" s="41"/>
      <c r="AD485" s="41"/>
      <c r="AE485" s="41"/>
      <c r="AR485" s="218" t="s">
        <v>349</v>
      </c>
      <c r="AT485" s="218" t="s">
        <v>197</v>
      </c>
      <c r="AU485" s="218" t="s">
        <v>86</v>
      </c>
      <c r="AY485" s="19" t="s">
        <v>150</v>
      </c>
      <c r="BE485" s="219">
        <f>IF(N485="základní",J485,0)</f>
        <v>0</v>
      </c>
      <c r="BF485" s="219">
        <f>IF(N485="snížená",J485,0)</f>
        <v>0</v>
      </c>
      <c r="BG485" s="219">
        <f>IF(N485="zákl. přenesená",J485,0)</f>
        <v>0</v>
      </c>
      <c r="BH485" s="219">
        <f>IF(N485="sníž. přenesená",J485,0)</f>
        <v>0</v>
      </c>
      <c r="BI485" s="219">
        <f>IF(N485="nulová",J485,0)</f>
        <v>0</v>
      </c>
      <c r="BJ485" s="19" t="s">
        <v>84</v>
      </c>
      <c r="BK485" s="219">
        <f>ROUND(I485*H485,2)</f>
        <v>0</v>
      </c>
      <c r="BL485" s="19" t="s">
        <v>250</v>
      </c>
      <c r="BM485" s="218" t="s">
        <v>894</v>
      </c>
    </row>
    <row r="486" s="14" customFormat="1">
      <c r="A486" s="14"/>
      <c r="B486" s="236"/>
      <c r="C486" s="237"/>
      <c r="D486" s="227" t="s">
        <v>161</v>
      </c>
      <c r="E486" s="237"/>
      <c r="F486" s="239" t="s">
        <v>895</v>
      </c>
      <c r="G486" s="237"/>
      <c r="H486" s="240">
        <v>7.2069999999999999</v>
      </c>
      <c r="I486" s="241"/>
      <c r="J486" s="237"/>
      <c r="K486" s="237"/>
      <c r="L486" s="242"/>
      <c r="M486" s="243"/>
      <c r="N486" s="244"/>
      <c r="O486" s="244"/>
      <c r="P486" s="244"/>
      <c r="Q486" s="244"/>
      <c r="R486" s="244"/>
      <c r="S486" s="244"/>
      <c r="T486" s="245"/>
      <c r="U486" s="14"/>
      <c r="V486" s="14"/>
      <c r="W486" s="14"/>
      <c r="X486" s="14"/>
      <c r="Y486" s="14"/>
      <c r="Z486" s="14"/>
      <c r="AA486" s="14"/>
      <c r="AB486" s="14"/>
      <c r="AC486" s="14"/>
      <c r="AD486" s="14"/>
      <c r="AE486" s="14"/>
      <c r="AT486" s="246" t="s">
        <v>161</v>
      </c>
      <c r="AU486" s="246" t="s">
        <v>86</v>
      </c>
      <c r="AV486" s="14" t="s">
        <v>86</v>
      </c>
      <c r="AW486" s="14" t="s">
        <v>4</v>
      </c>
      <c r="AX486" s="14" t="s">
        <v>84</v>
      </c>
      <c r="AY486" s="246" t="s">
        <v>150</v>
      </c>
    </row>
    <row r="487" s="2" customFormat="1" ht="16.5" customHeight="1">
      <c r="A487" s="41"/>
      <c r="B487" s="42"/>
      <c r="C487" s="207" t="s">
        <v>896</v>
      </c>
      <c r="D487" s="207" t="s">
        <v>152</v>
      </c>
      <c r="E487" s="208" t="s">
        <v>897</v>
      </c>
      <c r="F487" s="209" t="s">
        <v>898</v>
      </c>
      <c r="G487" s="210" t="s">
        <v>300</v>
      </c>
      <c r="H487" s="211">
        <v>12.6</v>
      </c>
      <c r="I487" s="212"/>
      <c r="J487" s="213">
        <f>ROUND(I487*H487,2)</f>
        <v>0</v>
      </c>
      <c r="K487" s="209" t="s">
        <v>156</v>
      </c>
      <c r="L487" s="47"/>
      <c r="M487" s="214" t="s">
        <v>32</v>
      </c>
      <c r="N487" s="215" t="s">
        <v>47</v>
      </c>
      <c r="O487" s="87"/>
      <c r="P487" s="216">
        <f>O487*H487</f>
        <v>0</v>
      </c>
      <c r="Q487" s="216">
        <v>0</v>
      </c>
      <c r="R487" s="216">
        <f>Q487*H487</f>
        <v>0</v>
      </c>
      <c r="S487" s="216">
        <v>0</v>
      </c>
      <c r="T487" s="217">
        <f>S487*H487</f>
        <v>0</v>
      </c>
      <c r="U487" s="41"/>
      <c r="V487" s="41"/>
      <c r="W487" s="41"/>
      <c r="X487" s="41"/>
      <c r="Y487" s="41"/>
      <c r="Z487" s="41"/>
      <c r="AA487" s="41"/>
      <c r="AB487" s="41"/>
      <c r="AC487" s="41"/>
      <c r="AD487" s="41"/>
      <c r="AE487" s="41"/>
      <c r="AR487" s="218" t="s">
        <v>250</v>
      </c>
      <c r="AT487" s="218" t="s">
        <v>152</v>
      </c>
      <c r="AU487" s="218" t="s">
        <v>86</v>
      </c>
      <c r="AY487" s="19" t="s">
        <v>150</v>
      </c>
      <c r="BE487" s="219">
        <f>IF(N487="základní",J487,0)</f>
        <v>0</v>
      </c>
      <c r="BF487" s="219">
        <f>IF(N487="snížená",J487,0)</f>
        <v>0</v>
      </c>
      <c r="BG487" s="219">
        <f>IF(N487="zákl. přenesená",J487,0)</f>
        <v>0</v>
      </c>
      <c r="BH487" s="219">
        <f>IF(N487="sníž. přenesená",J487,0)</f>
        <v>0</v>
      </c>
      <c r="BI487" s="219">
        <f>IF(N487="nulová",J487,0)</f>
        <v>0</v>
      </c>
      <c r="BJ487" s="19" t="s">
        <v>84</v>
      </c>
      <c r="BK487" s="219">
        <f>ROUND(I487*H487,2)</f>
        <v>0</v>
      </c>
      <c r="BL487" s="19" t="s">
        <v>250</v>
      </c>
      <c r="BM487" s="218" t="s">
        <v>899</v>
      </c>
    </row>
    <row r="488" s="2" customFormat="1">
      <c r="A488" s="41"/>
      <c r="B488" s="42"/>
      <c r="C488" s="43"/>
      <c r="D488" s="220" t="s">
        <v>159</v>
      </c>
      <c r="E488" s="43"/>
      <c r="F488" s="221" t="s">
        <v>900</v>
      </c>
      <c r="G488" s="43"/>
      <c r="H488" s="43"/>
      <c r="I488" s="222"/>
      <c r="J488" s="43"/>
      <c r="K488" s="43"/>
      <c r="L488" s="47"/>
      <c r="M488" s="223"/>
      <c r="N488" s="224"/>
      <c r="O488" s="87"/>
      <c r="P488" s="87"/>
      <c r="Q488" s="87"/>
      <c r="R488" s="87"/>
      <c r="S488" s="87"/>
      <c r="T488" s="88"/>
      <c r="U488" s="41"/>
      <c r="V488" s="41"/>
      <c r="W488" s="41"/>
      <c r="X488" s="41"/>
      <c r="Y488" s="41"/>
      <c r="Z488" s="41"/>
      <c r="AA488" s="41"/>
      <c r="AB488" s="41"/>
      <c r="AC488" s="41"/>
      <c r="AD488" s="41"/>
      <c r="AE488" s="41"/>
      <c r="AT488" s="19" t="s">
        <v>159</v>
      </c>
      <c r="AU488" s="19" t="s">
        <v>86</v>
      </c>
    </row>
    <row r="489" s="14" customFormat="1">
      <c r="A489" s="14"/>
      <c r="B489" s="236"/>
      <c r="C489" s="237"/>
      <c r="D489" s="227" t="s">
        <v>161</v>
      </c>
      <c r="E489" s="238" t="s">
        <v>32</v>
      </c>
      <c r="F489" s="239" t="s">
        <v>901</v>
      </c>
      <c r="G489" s="237"/>
      <c r="H489" s="240">
        <v>12.6</v>
      </c>
      <c r="I489" s="241"/>
      <c r="J489" s="237"/>
      <c r="K489" s="237"/>
      <c r="L489" s="242"/>
      <c r="M489" s="243"/>
      <c r="N489" s="244"/>
      <c r="O489" s="244"/>
      <c r="P489" s="244"/>
      <c r="Q489" s="244"/>
      <c r="R489" s="244"/>
      <c r="S489" s="244"/>
      <c r="T489" s="245"/>
      <c r="U489" s="14"/>
      <c r="V489" s="14"/>
      <c r="W489" s="14"/>
      <c r="X489" s="14"/>
      <c r="Y489" s="14"/>
      <c r="Z489" s="14"/>
      <c r="AA489" s="14"/>
      <c r="AB489" s="14"/>
      <c r="AC489" s="14"/>
      <c r="AD489" s="14"/>
      <c r="AE489" s="14"/>
      <c r="AT489" s="246" t="s">
        <v>161</v>
      </c>
      <c r="AU489" s="246" t="s">
        <v>86</v>
      </c>
      <c r="AV489" s="14" t="s">
        <v>86</v>
      </c>
      <c r="AW489" s="14" t="s">
        <v>38</v>
      </c>
      <c r="AX489" s="14" t="s">
        <v>84</v>
      </c>
      <c r="AY489" s="246" t="s">
        <v>150</v>
      </c>
    </row>
    <row r="490" s="2" customFormat="1" ht="16.5" customHeight="1">
      <c r="A490" s="41"/>
      <c r="B490" s="42"/>
      <c r="C490" s="247" t="s">
        <v>902</v>
      </c>
      <c r="D490" s="247" t="s">
        <v>197</v>
      </c>
      <c r="E490" s="248" t="s">
        <v>903</v>
      </c>
      <c r="F490" s="249" t="s">
        <v>904</v>
      </c>
      <c r="G490" s="250" t="s">
        <v>300</v>
      </c>
      <c r="H490" s="251">
        <v>12.6</v>
      </c>
      <c r="I490" s="252"/>
      <c r="J490" s="253">
        <f>ROUND(I490*H490,2)</f>
        <v>0</v>
      </c>
      <c r="K490" s="249" t="s">
        <v>156</v>
      </c>
      <c r="L490" s="254"/>
      <c r="M490" s="255" t="s">
        <v>32</v>
      </c>
      <c r="N490" s="256" t="s">
        <v>47</v>
      </c>
      <c r="O490" s="87"/>
      <c r="P490" s="216">
        <f>O490*H490</f>
        <v>0</v>
      </c>
      <c r="Q490" s="216">
        <v>5.0000000000000002E-05</v>
      </c>
      <c r="R490" s="216">
        <f>Q490*H490</f>
        <v>0.00063000000000000003</v>
      </c>
      <c r="S490" s="216">
        <v>0</v>
      </c>
      <c r="T490" s="217">
        <f>S490*H490</f>
        <v>0</v>
      </c>
      <c r="U490" s="41"/>
      <c r="V490" s="41"/>
      <c r="W490" s="41"/>
      <c r="X490" s="41"/>
      <c r="Y490" s="41"/>
      <c r="Z490" s="41"/>
      <c r="AA490" s="41"/>
      <c r="AB490" s="41"/>
      <c r="AC490" s="41"/>
      <c r="AD490" s="41"/>
      <c r="AE490" s="41"/>
      <c r="AR490" s="218" t="s">
        <v>349</v>
      </c>
      <c r="AT490" s="218" t="s">
        <v>197</v>
      </c>
      <c r="AU490" s="218" t="s">
        <v>86</v>
      </c>
      <c r="AY490" s="19" t="s">
        <v>150</v>
      </c>
      <c r="BE490" s="219">
        <f>IF(N490="základní",J490,0)</f>
        <v>0</v>
      </c>
      <c r="BF490" s="219">
        <f>IF(N490="snížená",J490,0)</f>
        <v>0</v>
      </c>
      <c r="BG490" s="219">
        <f>IF(N490="zákl. přenesená",J490,0)</f>
        <v>0</v>
      </c>
      <c r="BH490" s="219">
        <f>IF(N490="sníž. přenesená",J490,0)</f>
        <v>0</v>
      </c>
      <c r="BI490" s="219">
        <f>IF(N490="nulová",J490,0)</f>
        <v>0</v>
      </c>
      <c r="BJ490" s="19" t="s">
        <v>84</v>
      </c>
      <c r="BK490" s="219">
        <f>ROUND(I490*H490,2)</f>
        <v>0</v>
      </c>
      <c r="BL490" s="19" t="s">
        <v>250</v>
      </c>
      <c r="BM490" s="218" t="s">
        <v>905</v>
      </c>
    </row>
    <row r="491" s="2" customFormat="1" ht="16.5" customHeight="1">
      <c r="A491" s="41"/>
      <c r="B491" s="42"/>
      <c r="C491" s="207" t="s">
        <v>906</v>
      </c>
      <c r="D491" s="207" t="s">
        <v>152</v>
      </c>
      <c r="E491" s="208" t="s">
        <v>907</v>
      </c>
      <c r="F491" s="209" t="s">
        <v>908</v>
      </c>
      <c r="G491" s="210" t="s">
        <v>214</v>
      </c>
      <c r="H491" s="211">
        <v>5.5999999999999996</v>
      </c>
      <c r="I491" s="212"/>
      <c r="J491" s="213">
        <f>ROUND(I491*H491,2)</f>
        <v>0</v>
      </c>
      <c r="K491" s="209" t="s">
        <v>156</v>
      </c>
      <c r="L491" s="47"/>
      <c r="M491" s="214" t="s">
        <v>32</v>
      </c>
      <c r="N491" s="215" t="s">
        <v>47</v>
      </c>
      <c r="O491" s="87"/>
      <c r="P491" s="216">
        <f>O491*H491</f>
        <v>0</v>
      </c>
      <c r="Q491" s="216">
        <v>1.0000000000000001E-05</v>
      </c>
      <c r="R491" s="216">
        <f>Q491*H491</f>
        <v>5.5999999999999999E-05</v>
      </c>
      <c r="S491" s="216">
        <v>0</v>
      </c>
      <c r="T491" s="217">
        <f>S491*H491</f>
        <v>0</v>
      </c>
      <c r="U491" s="41"/>
      <c r="V491" s="41"/>
      <c r="W491" s="41"/>
      <c r="X491" s="41"/>
      <c r="Y491" s="41"/>
      <c r="Z491" s="41"/>
      <c r="AA491" s="41"/>
      <c r="AB491" s="41"/>
      <c r="AC491" s="41"/>
      <c r="AD491" s="41"/>
      <c r="AE491" s="41"/>
      <c r="AR491" s="218" t="s">
        <v>250</v>
      </c>
      <c r="AT491" s="218" t="s">
        <v>152</v>
      </c>
      <c r="AU491" s="218" t="s">
        <v>86</v>
      </c>
      <c r="AY491" s="19" t="s">
        <v>150</v>
      </c>
      <c r="BE491" s="219">
        <f>IF(N491="základní",J491,0)</f>
        <v>0</v>
      </c>
      <c r="BF491" s="219">
        <f>IF(N491="snížená",J491,0)</f>
        <v>0</v>
      </c>
      <c r="BG491" s="219">
        <f>IF(N491="zákl. přenesená",J491,0)</f>
        <v>0</v>
      </c>
      <c r="BH491" s="219">
        <f>IF(N491="sníž. přenesená",J491,0)</f>
        <v>0</v>
      </c>
      <c r="BI491" s="219">
        <f>IF(N491="nulová",J491,0)</f>
        <v>0</v>
      </c>
      <c r="BJ491" s="19" t="s">
        <v>84</v>
      </c>
      <c r="BK491" s="219">
        <f>ROUND(I491*H491,2)</f>
        <v>0</v>
      </c>
      <c r="BL491" s="19" t="s">
        <v>250</v>
      </c>
      <c r="BM491" s="218" t="s">
        <v>909</v>
      </c>
    </row>
    <row r="492" s="2" customFormat="1">
      <c r="A492" s="41"/>
      <c r="B492" s="42"/>
      <c r="C492" s="43"/>
      <c r="D492" s="220" t="s">
        <v>159</v>
      </c>
      <c r="E492" s="43"/>
      <c r="F492" s="221" t="s">
        <v>910</v>
      </c>
      <c r="G492" s="43"/>
      <c r="H492" s="43"/>
      <c r="I492" s="222"/>
      <c r="J492" s="43"/>
      <c r="K492" s="43"/>
      <c r="L492" s="47"/>
      <c r="M492" s="223"/>
      <c r="N492" s="224"/>
      <c r="O492" s="87"/>
      <c r="P492" s="87"/>
      <c r="Q492" s="87"/>
      <c r="R492" s="87"/>
      <c r="S492" s="87"/>
      <c r="T492" s="88"/>
      <c r="U492" s="41"/>
      <c r="V492" s="41"/>
      <c r="W492" s="41"/>
      <c r="X492" s="41"/>
      <c r="Y492" s="41"/>
      <c r="Z492" s="41"/>
      <c r="AA492" s="41"/>
      <c r="AB492" s="41"/>
      <c r="AC492" s="41"/>
      <c r="AD492" s="41"/>
      <c r="AE492" s="41"/>
      <c r="AT492" s="19" t="s">
        <v>159</v>
      </c>
      <c r="AU492" s="19" t="s">
        <v>86</v>
      </c>
    </row>
    <row r="493" s="14" customFormat="1">
      <c r="A493" s="14"/>
      <c r="B493" s="236"/>
      <c r="C493" s="237"/>
      <c r="D493" s="227" t="s">
        <v>161</v>
      </c>
      <c r="E493" s="238" t="s">
        <v>32</v>
      </c>
      <c r="F493" s="239" t="s">
        <v>348</v>
      </c>
      <c r="G493" s="237"/>
      <c r="H493" s="240">
        <v>5.5999999999999996</v>
      </c>
      <c r="I493" s="241"/>
      <c r="J493" s="237"/>
      <c r="K493" s="237"/>
      <c r="L493" s="242"/>
      <c r="M493" s="243"/>
      <c r="N493" s="244"/>
      <c r="O493" s="244"/>
      <c r="P493" s="244"/>
      <c r="Q493" s="244"/>
      <c r="R493" s="244"/>
      <c r="S493" s="244"/>
      <c r="T493" s="245"/>
      <c r="U493" s="14"/>
      <c r="V493" s="14"/>
      <c r="W493" s="14"/>
      <c r="X493" s="14"/>
      <c r="Y493" s="14"/>
      <c r="Z493" s="14"/>
      <c r="AA493" s="14"/>
      <c r="AB493" s="14"/>
      <c r="AC493" s="14"/>
      <c r="AD493" s="14"/>
      <c r="AE493" s="14"/>
      <c r="AT493" s="246" t="s">
        <v>161</v>
      </c>
      <c r="AU493" s="246" t="s">
        <v>86</v>
      </c>
      <c r="AV493" s="14" t="s">
        <v>86</v>
      </c>
      <c r="AW493" s="14" t="s">
        <v>38</v>
      </c>
      <c r="AX493" s="14" t="s">
        <v>84</v>
      </c>
      <c r="AY493" s="246" t="s">
        <v>150</v>
      </c>
    </row>
    <row r="494" s="2" customFormat="1" ht="16.5" customHeight="1">
      <c r="A494" s="41"/>
      <c r="B494" s="42"/>
      <c r="C494" s="207" t="s">
        <v>911</v>
      </c>
      <c r="D494" s="207" t="s">
        <v>152</v>
      </c>
      <c r="E494" s="208" t="s">
        <v>912</v>
      </c>
      <c r="F494" s="209" t="s">
        <v>913</v>
      </c>
      <c r="G494" s="210" t="s">
        <v>214</v>
      </c>
      <c r="H494" s="211">
        <v>9</v>
      </c>
      <c r="I494" s="212"/>
      <c r="J494" s="213">
        <f>ROUND(I494*H494,2)</f>
        <v>0</v>
      </c>
      <c r="K494" s="209" t="s">
        <v>156</v>
      </c>
      <c r="L494" s="47"/>
      <c r="M494" s="214" t="s">
        <v>32</v>
      </c>
      <c r="N494" s="215" t="s">
        <v>47</v>
      </c>
      <c r="O494" s="87"/>
      <c r="P494" s="216">
        <f>O494*H494</f>
        <v>0</v>
      </c>
      <c r="Q494" s="216">
        <v>0</v>
      </c>
      <c r="R494" s="216">
        <f>Q494*H494</f>
        <v>0</v>
      </c>
      <c r="S494" s="216">
        <v>0</v>
      </c>
      <c r="T494" s="217">
        <f>S494*H494</f>
        <v>0</v>
      </c>
      <c r="U494" s="41"/>
      <c r="V494" s="41"/>
      <c r="W494" s="41"/>
      <c r="X494" s="41"/>
      <c r="Y494" s="41"/>
      <c r="Z494" s="41"/>
      <c r="AA494" s="41"/>
      <c r="AB494" s="41"/>
      <c r="AC494" s="41"/>
      <c r="AD494" s="41"/>
      <c r="AE494" s="41"/>
      <c r="AR494" s="218" t="s">
        <v>250</v>
      </c>
      <c r="AT494" s="218" t="s">
        <v>152</v>
      </c>
      <c r="AU494" s="218" t="s">
        <v>86</v>
      </c>
      <c r="AY494" s="19" t="s">
        <v>150</v>
      </c>
      <c r="BE494" s="219">
        <f>IF(N494="základní",J494,0)</f>
        <v>0</v>
      </c>
      <c r="BF494" s="219">
        <f>IF(N494="snížená",J494,0)</f>
        <v>0</v>
      </c>
      <c r="BG494" s="219">
        <f>IF(N494="zákl. přenesená",J494,0)</f>
        <v>0</v>
      </c>
      <c r="BH494" s="219">
        <f>IF(N494="sníž. přenesená",J494,0)</f>
        <v>0</v>
      </c>
      <c r="BI494" s="219">
        <f>IF(N494="nulová",J494,0)</f>
        <v>0</v>
      </c>
      <c r="BJ494" s="19" t="s">
        <v>84</v>
      </c>
      <c r="BK494" s="219">
        <f>ROUND(I494*H494,2)</f>
        <v>0</v>
      </c>
      <c r="BL494" s="19" t="s">
        <v>250</v>
      </c>
      <c r="BM494" s="218" t="s">
        <v>914</v>
      </c>
    </row>
    <row r="495" s="2" customFormat="1">
      <c r="A495" s="41"/>
      <c r="B495" s="42"/>
      <c r="C495" s="43"/>
      <c r="D495" s="220" t="s">
        <v>159</v>
      </c>
      <c r="E495" s="43"/>
      <c r="F495" s="221" t="s">
        <v>915</v>
      </c>
      <c r="G495" s="43"/>
      <c r="H495" s="43"/>
      <c r="I495" s="222"/>
      <c r="J495" s="43"/>
      <c r="K495" s="43"/>
      <c r="L495" s="47"/>
      <c r="M495" s="223"/>
      <c r="N495" s="224"/>
      <c r="O495" s="87"/>
      <c r="P495" s="87"/>
      <c r="Q495" s="87"/>
      <c r="R495" s="87"/>
      <c r="S495" s="87"/>
      <c r="T495" s="88"/>
      <c r="U495" s="41"/>
      <c r="V495" s="41"/>
      <c r="W495" s="41"/>
      <c r="X495" s="41"/>
      <c r="Y495" s="41"/>
      <c r="Z495" s="41"/>
      <c r="AA495" s="41"/>
      <c r="AB495" s="41"/>
      <c r="AC495" s="41"/>
      <c r="AD495" s="41"/>
      <c r="AE495" s="41"/>
      <c r="AT495" s="19" t="s">
        <v>159</v>
      </c>
      <c r="AU495" s="19" t="s">
        <v>86</v>
      </c>
    </row>
    <row r="496" s="2" customFormat="1" ht="33" customHeight="1">
      <c r="A496" s="41"/>
      <c r="B496" s="42"/>
      <c r="C496" s="207" t="s">
        <v>916</v>
      </c>
      <c r="D496" s="207" t="s">
        <v>152</v>
      </c>
      <c r="E496" s="208" t="s">
        <v>917</v>
      </c>
      <c r="F496" s="209" t="s">
        <v>918</v>
      </c>
      <c r="G496" s="210" t="s">
        <v>180</v>
      </c>
      <c r="H496" s="211">
        <v>0.76500000000000001</v>
      </c>
      <c r="I496" s="212"/>
      <c r="J496" s="213">
        <f>ROUND(I496*H496,2)</f>
        <v>0</v>
      </c>
      <c r="K496" s="209" t="s">
        <v>156</v>
      </c>
      <c r="L496" s="47"/>
      <c r="M496" s="214" t="s">
        <v>32</v>
      </c>
      <c r="N496" s="215" t="s">
        <v>47</v>
      </c>
      <c r="O496" s="87"/>
      <c r="P496" s="216">
        <f>O496*H496</f>
        <v>0</v>
      </c>
      <c r="Q496" s="216">
        <v>0</v>
      </c>
      <c r="R496" s="216">
        <f>Q496*H496</f>
        <v>0</v>
      </c>
      <c r="S496" s="216">
        <v>0</v>
      </c>
      <c r="T496" s="217">
        <f>S496*H496</f>
        <v>0</v>
      </c>
      <c r="U496" s="41"/>
      <c r="V496" s="41"/>
      <c r="W496" s="41"/>
      <c r="X496" s="41"/>
      <c r="Y496" s="41"/>
      <c r="Z496" s="41"/>
      <c r="AA496" s="41"/>
      <c r="AB496" s="41"/>
      <c r="AC496" s="41"/>
      <c r="AD496" s="41"/>
      <c r="AE496" s="41"/>
      <c r="AR496" s="218" t="s">
        <v>250</v>
      </c>
      <c r="AT496" s="218" t="s">
        <v>152</v>
      </c>
      <c r="AU496" s="218" t="s">
        <v>86</v>
      </c>
      <c r="AY496" s="19" t="s">
        <v>150</v>
      </c>
      <c r="BE496" s="219">
        <f>IF(N496="základní",J496,0)</f>
        <v>0</v>
      </c>
      <c r="BF496" s="219">
        <f>IF(N496="snížená",J496,0)</f>
        <v>0</v>
      </c>
      <c r="BG496" s="219">
        <f>IF(N496="zákl. přenesená",J496,0)</f>
        <v>0</v>
      </c>
      <c r="BH496" s="219">
        <f>IF(N496="sníž. přenesená",J496,0)</f>
        <v>0</v>
      </c>
      <c r="BI496" s="219">
        <f>IF(N496="nulová",J496,0)</f>
        <v>0</v>
      </c>
      <c r="BJ496" s="19" t="s">
        <v>84</v>
      </c>
      <c r="BK496" s="219">
        <f>ROUND(I496*H496,2)</f>
        <v>0</v>
      </c>
      <c r="BL496" s="19" t="s">
        <v>250</v>
      </c>
      <c r="BM496" s="218" t="s">
        <v>919</v>
      </c>
    </row>
    <row r="497" s="2" customFormat="1">
      <c r="A497" s="41"/>
      <c r="B497" s="42"/>
      <c r="C497" s="43"/>
      <c r="D497" s="220" t="s">
        <v>159</v>
      </c>
      <c r="E497" s="43"/>
      <c r="F497" s="221" t="s">
        <v>920</v>
      </c>
      <c r="G497" s="43"/>
      <c r="H497" s="43"/>
      <c r="I497" s="222"/>
      <c r="J497" s="43"/>
      <c r="K497" s="43"/>
      <c r="L497" s="47"/>
      <c r="M497" s="223"/>
      <c r="N497" s="224"/>
      <c r="O497" s="87"/>
      <c r="P497" s="87"/>
      <c r="Q497" s="87"/>
      <c r="R497" s="87"/>
      <c r="S497" s="87"/>
      <c r="T497" s="88"/>
      <c r="U497" s="41"/>
      <c r="V497" s="41"/>
      <c r="W497" s="41"/>
      <c r="X497" s="41"/>
      <c r="Y497" s="41"/>
      <c r="Z497" s="41"/>
      <c r="AA497" s="41"/>
      <c r="AB497" s="41"/>
      <c r="AC497" s="41"/>
      <c r="AD497" s="41"/>
      <c r="AE497" s="41"/>
      <c r="AT497" s="19" t="s">
        <v>159</v>
      </c>
      <c r="AU497" s="19" t="s">
        <v>86</v>
      </c>
    </row>
    <row r="498" s="12" customFormat="1" ht="22.8" customHeight="1">
      <c r="A498" s="12"/>
      <c r="B498" s="191"/>
      <c r="C498" s="192"/>
      <c r="D498" s="193" t="s">
        <v>75</v>
      </c>
      <c r="E498" s="205" t="s">
        <v>921</v>
      </c>
      <c r="F498" s="205" t="s">
        <v>922</v>
      </c>
      <c r="G498" s="192"/>
      <c r="H498" s="192"/>
      <c r="I498" s="195"/>
      <c r="J498" s="206">
        <f>BK498</f>
        <v>0</v>
      </c>
      <c r="K498" s="192"/>
      <c r="L498" s="197"/>
      <c r="M498" s="198"/>
      <c r="N498" s="199"/>
      <c r="O498" s="199"/>
      <c r="P498" s="200">
        <f>SUM(P499:P533)</f>
        <v>0</v>
      </c>
      <c r="Q498" s="199"/>
      <c r="R498" s="200">
        <f>SUM(R499:R533)</f>
        <v>1.3316724</v>
      </c>
      <c r="S498" s="199"/>
      <c r="T498" s="201">
        <f>SUM(T499:T533)</f>
        <v>0.39167999999999997</v>
      </c>
      <c r="U498" s="12"/>
      <c r="V498" s="12"/>
      <c r="W498" s="12"/>
      <c r="X498" s="12"/>
      <c r="Y498" s="12"/>
      <c r="Z498" s="12"/>
      <c r="AA498" s="12"/>
      <c r="AB498" s="12"/>
      <c r="AC498" s="12"/>
      <c r="AD498" s="12"/>
      <c r="AE498" s="12"/>
      <c r="AR498" s="202" t="s">
        <v>86</v>
      </c>
      <c r="AT498" s="203" t="s">
        <v>75</v>
      </c>
      <c r="AU498" s="203" t="s">
        <v>84</v>
      </c>
      <c r="AY498" s="202" t="s">
        <v>150</v>
      </c>
      <c r="BK498" s="204">
        <f>SUM(BK499:BK533)</f>
        <v>0</v>
      </c>
    </row>
    <row r="499" s="2" customFormat="1" ht="16.5" customHeight="1">
      <c r="A499" s="41"/>
      <c r="B499" s="42"/>
      <c r="C499" s="207" t="s">
        <v>923</v>
      </c>
      <c r="D499" s="207" t="s">
        <v>152</v>
      </c>
      <c r="E499" s="208" t="s">
        <v>924</v>
      </c>
      <c r="F499" s="209" t="s">
        <v>925</v>
      </c>
      <c r="G499" s="210" t="s">
        <v>214</v>
      </c>
      <c r="H499" s="211">
        <v>52.240000000000002</v>
      </c>
      <c r="I499" s="212"/>
      <c r="J499" s="213">
        <f>ROUND(I499*H499,2)</f>
        <v>0</v>
      </c>
      <c r="K499" s="209" t="s">
        <v>156</v>
      </c>
      <c r="L499" s="47"/>
      <c r="M499" s="214" t="s">
        <v>32</v>
      </c>
      <c r="N499" s="215" t="s">
        <v>47</v>
      </c>
      <c r="O499" s="87"/>
      <c r="P499" s="216">
        <f>O499*H499</f>
        <v>0</v>
      </c>
      <c r="Q499" s="216">
        <v>0.00029999999999999997</v>
      </c>
      <c r="R499" s="216">
        <f>Q499*H499</f>
        <v>0.015671999999999998</v>
      </c>
      <c r="S499" s="216">
        <v>0</v>
      </c>
      <c r="T499" s="217">
        <f>S499*H499</f>
        <v>0</v>
      </c>
      <c r="U499" s="41"/>
      <c r="V499" s="41"/>
      <c r="W499" s="41"/>
      <c r="X499" s="41"/>
      <c r="Y499" s="41"/>
      <c r="Z499" s="41"/>
      <c r="AA499" s="41"/>
      <c r="AB499" s="41"/>
      <c r="AC499" s="41"/>
      <c r="AD499" s="41"/>
      <c r="AE499" s="41"/>
      <c r="AR499" s="218" t="s">
        <v>250</v>
      </c>
      <c r="AT499" s="218" t="s">
        <v>152</v>
      </c>
      <c r="AU499" s="218" t="s">
        <v>86</v>
      </c>
      <c r="AY499" s="19" t="s">
        <v>150</v>
      </c>
      <c r="BE499" s="219">
        <f>IF(N499="základní",J499,0)</f>
        <v>0</v>
      </c>
      <c r="BF499" s="219">
        <f>IF(N499="snížená",J499,0)</f>
        <v>0</v>
      </c>
      <c r="BG499" s="219">
        <f>IF(N499="zákl. přenesená",J499,0)</f>
        <v>0</v>
      </c>
      <c r="BH499" s="219">
        <f>IF(N499="sníž. přenesená",J499,0)</f>
        <v>0</v>
      </c>
      <c r="BI499" s="219">
        <f>IF(N499="nulová",J499,0)</f>
        <v>0</v>
      </c>
      <c r="BJ499" s="19" t="s">
        <v>84</v>
      </c>
      <c r="BK499" s="219">
        <f>ROUND(I499*H499,2)</f>
        <v>0</v>
      </c>
      <c r="BL499" s="19" t="s">
        <v>250</v>
      </c>
      <c r="BM499" s="218" t="s">
        <v>926</v>
      </c>
    </row>
    <row r="500" s="2" customFormat="1">
      <c r="A500" s="41"/>
      <c r="B500" s="42"/>
      <c r="C500" s="43"/>
      <c r="D500" s="220" t="s">
        <v>159</v>
      </c>
      <c r="E500" s="43"/>
      <c r="F500" s="221" t="s">
        <v>927</v>
      </c>
      <c r="G500" s="43"/>
      <c r="H500" s="43"/>
      <c r="I500" s="222"/>
      <c r="J500" s="43"/>
      <c r="K500" s="43"/>
      <c r="L500" s="47"/>
      <c r="M500" s="223"/>
      <c r="N500" s="224"/>
      <c r="O500" s="87"/>
      <c r="P500" s="87"/>
      <c r="Q500" s="87"/>
      <c r="R500" s="87"/>
      <c r="S500" s="87"/>
      <c r="T500" s="88"/>
      <c r="U500" s="41"/>
      <c r="V500" s="41"/>
      <c r="W500" s="41"/>
      <c r="X500" s="41"/>
      <c r="Y500" s="41"/>
      <c r="Z500" s="41"/>
      <c r="AA500" s="41"/>
      <c r="AB500" s="41"/>
      <c r="AC500" s="41"/>
      <c r="AD500" s="41"/>
      <c r="AE500" s="41"/>
      <c r="AT500" s="19" t="s">
        <v>159</v>
      </c>
      <c r="AU500" s="19" t="s">
        <v>86</v>
      </c>
    </row>
    <row r="501" s="14" customFormat="1">
      <c r="A501" s="14"/>
      <c r="B501" s="236"/>
      <c r="C501" s="237"/>
      <c r="D501" s="227" t="s">
        <v>161</v>
      </c>
      <c r="E501" s="238" t="s">
        <v>32</v>
      </c>
      <c r="F501" s="239" t="s">
        <v>928</v>
      </c>
      <c r="G501" s="237"/>
      <c r="H501" s="240">
        <v>16.399999999999999</v>
      </c>
      <c r="I501" s="241"/>
      <c r="J501" s="237"/>
      <c r="K501" s="237"/>
      <c r="L501" s="242"/>
      <c r="M501" s="243"/>
      <c r="N501" s="244"/>
      <c r="O501" s="244"/>
      <c r="P501" s="244"/>
      <c r="Q501" s="244"/>
      <c r="R501" s="244"/>
      <c r="S501" s="244"/>
      <c r="T501" s="245"/>
      <c r="U501" s="14"/>
      <c r="V501" s="14"/>
      <c r="W501" s="14"/>
      <c r="X501" s="14"/>
      <c r="Y501" s="14"/>
      <c r="Z501" s="14"/>
      <c r="AA501" s="14"/>
      <c r="AB501" s="14"/>
      <c r="AC501" s="14"/>
      <c r="AD501" s="14"/>
      <c r="AE501" s="14"/>
      <c r="AT501" s="246" t="s">
        <v>161</v>
      </c>
      <c r="AU501" s="246" t="s">
        <v>86</v>
      </c>
      <c r="AV501" s="14" t="s">
        <v>86</v>
      </c>
      <c r="AW501" s="14" t="s">
        <v>38</v>
      </c>
      <c r="AX501" s="14" t="s">
        <v>76</v>
      </c>
      <c r="AY501" s="246" t="s">
        <v>150</v>
      </c>
    </row>
    <row r="502" s="14" customFormat="1">
      <c r="A502" s="14"/>
      <c r="B502" s="236"/>
      <c r="C502" s="237"/>
      <c r="D502" s="227" t="s">
        <v>161</v>
      </c>
      <c r="E502" s="238" t="s">
        <v>32</v>
      </c>
      <c r="F502" s="239" t="s">
        <v>929</v>
      </c>
      <c r="G502" s="237"/>
      <c r="H502" s="240">
        <v>16.960000000000001</v>
      </c>
      <c r="I502" s="241"/>
      <c r="J502" s="237"/>
      <c r="K502" s="237"/>
      <c r="L502" s="242"/>
      <c r="M502" s="243"/>
      <c r="N502" s="244"/>
      <c r="O502" s="244"/>
      <c r="P502" s="244"/>
      <c r="Q502" s="244"/>
      <c r="R502" s="244"/>
      <c r="S502" s="244"/>
      <c r="T502" s="245"/>
      <c r="U502" s="14"/>
      <c r="V502" s="14"/>
      <c r="W502" s="14"/>
      <c r="X502" s="14"/>
      <c r="Y502" s="14"/>
      <c r="Z502" s="14"/>
      <c r="AA502" s="14"/>
      <c r="AB502" s="14"/>
      <c r="AC502" s="14"/>
      <c r="AD502" s="14"/>
      <c r="AE502" s="14"/>
      <c r="AT502" s="246" t="s">
        <v>161</v>
      </c>
      <c r="AU502" s="246" t="s">
        <v>86</v>
      </c>
      <c r="AV502" s="14" t="s">
        <v>86</v>
      </c>
      <c r="AW502" s="14" t="s">
        <v>38</v>
      </c>
      <c r="AX502" s="14" t="s">
        <v>76</v>
      </c>
      <c r="AY502" s="246" t="s">
        <v>150</v>
      </c>
    </row>
    <row r="503" s="14" customFormat="1">
      <c r="A503" s="14"/>
      <c r="B503" s="236"/>
      <c r="C503" s="237"/>
      <c r="D503" s="227" t="s">
        <v>161</v>
      </c>
      <c r="E503" s="238" t="s">
        <v>32</v>
      </c>
      <c r="F503" s="239" t="s">
        <v>930</v>
      </c>
      <c r="G503" s="237"/>
      <c r="H503" s="240">
        <v>9.1999999999999993</v>
      </c>
      <c r="I503" s="241"/>
      <c r="J503" s="237"/>
      <c r="K503" s="237"/>
      <c r="L503" s="242"/>
      <c r="M503" s="243"/>
      <c r="N503" s="244"/>
      <c r="O503" s="244"/>
      <c r="P503" s="244"/>
      <c r="Q503" s="244"/>
      <c r="R503" s="244"/>
      <c r="S503" s="244"/>
      <c r="T503" s="245"/>
      <c r="U503" s="14"/>
      <c r="V503" s="14"/>
      <c r="W503" s="14"/>
      <c r="X503" s="14"/>
      <c r="Y503" s="14"/>
      <c r="Z503" s="14"/>
      <c r="AA503" s="14"/>
      <c r="AB503" s="14"/>
      <c r="AC503" s="14"/>
      <c r="AD503" s="14"/>
      <c r="AE503" s="14"/>
      <c r="AT503" s="246" t="s">
        <v>161</v>
      </c>
      <c r="AU503" s="246" t="s">
        <v>86</v>
      </c>
      <c r="AV503" s="14" t="s">
        <v>86</v>
      </c>
      <c r="AW503" s="14" t="s">
        <v>38</v>
      </c>
      <c r="AX503" s="14" t="s">
        <v>76</v>
      </c>
      <c r="AY503" s="246" t="s">
        <v>150</v>
      </c>
    </row>
    <row r="504" s="14" customFormat="1">
      <c r="A504" s="14"/>
      <c r="B504" s="236"/>
      <c r="C504" s="237"/>
      <c r="D504" s="227" t="s">
        <v>161</v>
      </c>
      <c r="E504" s="238" t="s">
        <v>32</v>
      </c>
      <c r="F504" s="239" t="s">
        <v>931</v>
      </c>
      <c r="G504" s="237"/>
      <c r="H504" s="240">
        <v>9.6799999999999997</v>
      </c>
      <c r="I504" s="241"/>
      <c r="J504" s="237"/>
      <c r="K504" s="237"/>
      <c r="L504" s="242"/>
      <c r="M504" s="243"/>
      <c r="N504" s="244"/>
      <c r="O504" s="244"/>
      <c r="P504" s="244"/>
      <c r="Q504" s="244"/>
      <c r="R504" s="244"/>
      <c r="S504" s="244"/>
      <c r="T504" s="245"/>
      <c r="U504" s="14"/>
      <c r="V504" s="14"/>
      <c r="W504" s="14"/>
      <c r="X504" s="14"/>
      <c r="Y504" s="14"/>
      <c r="Z504" s="14"/>
      <c r="AA504" s="14"/>
      <c r="AB504" s="14"/>
      <c r="AC504" s="14"/>
      <c r="AD504" s="14"/>
      <c r="AE504" s="14"/>
      <c r="AT504" s="246" t="s">
        <v>161</v>
      </c>
      <c r="AU504" s="246" t="s">
        <v>86</v>
      </c>
      <c r="AV504" s="14" t="s">
        <v>86</v>
      </c>
      <c r="AW504" s="14" t="s">
        <v>38</v>
      </c>
      <c r="AX504" s="14" t="s">
        <v>76</v>
      </c>
      <c r="AY504" s="246" t="s">
        <v>150</v>
      </c>
    </row>
    <row r="505" s="15" customFormat="1">
      <c r="A505" s="15"/>
      <c r="B505" s="258"/>
      <c r="C505" s="259"/>
      <c r="D505" s="227" t="s">
        <v>161</v>
      </c>
      <c r="E505" s="260" t="s">
        <v>32</v>
      </c>
      <c r="F505" s="261" t="s">
        <v>229</v>
      </c>
      <c r="G505" s="259"/>
      <c r="H505" s="262">
        <v>52.240000000000002</v>
      </c>
      <c r="I505" s="263"/>
      <c r="J505" s="259"/>
      <c r="K505" s="259"/>
      <c r="L505" s="264"/>
      <c r="M505" s="265"/>
      <c r="N505" s="266"/>
      <c r="O505" s="266"/>
      <c r="P505" s="266"/>
      <c r="Q505" s="266"/>
      <c r="R505" s="266"/>
      <c r="S505" s="266"/>
      <c r="T505" s="267"/>
      <c r="U505" s="15"/>
      <c r="V505" s="15"/>
      <c r="W505" s="15"/>
      <c r="X505" s="15"/>
      <c r="Y505" s="15"/>
      <c r="Z505" s="15"/>
      <c r="AA505" s="15"/>
      <c r="AB505" s="15"/>
      <c r="AC505" s="15"/>
      <c r="AD505" s="15"/>
      <c r="AE505" s="15"/>
      <c r="AT505" s="268" t="s">
        <v>161</v>
      </c>
      <c r="AU505" s="268" t="s">
        <v>86</v>
      </c>
      <c r="AV505" s="15" t="s">
        <v>157</v>
      </c>
      <c r="AW505" s="15" t="s">
        <v>38</v>
      </c>
      <c r="AX505" s="15" t="s">
        <v>84</v>
      </c>
      <c r="AY505" s="268" t="s">
        <v>150</v>
      </c>
    </row>
    <row r="506" s="2" customFormat="1" ht="21.75" customHeight="1">
      <c r="A506" s="41"/>
      <c r="B506" s="42"/>
      <c r="C506" s="207" t="s">
        <v>932</v>
      </c>
      <c r="D506" s="207" t="s">
        <v>152</v>
      </c>
      <c r="E506" s="208" t="s">
        <v>933</v>
      </c>
      <c r="F506" s="209" t="s">
        <v>934</v>
      </c>
      <c r="G506" s="210" t="s">
        <v>214</v>
      </c>
      <c r="H506" s="211">
        <v>52.240000000000002</v>
      </c>
      <c r="I506" s="212"/>
      <c r="J506" s="213">
        <f>ROUND(I506*H506,2)</f>
        <v>0</v>
      </c>
      <c r="K506" s="209" t="s">
        <v>156</v>
      </c>
      <c r="L506" s="47"/>
      <c r="M506" s="214" t="s">
        <v>32</v>
      </c>
      <c r="N506" s="215" t="s">
        <v>47</v>
      </c>
      <c r="O506" s="87"/>
      <c r="P506" s="216">
        <f>O506*H506</f>
        <v>0</v>
      </c>
      <c r="Q506" s="216">
        <v>0.0060000000000000001</v>
      </c>
      <c r="R506" s="216">
        <f>Q506*H506</f>
        <v>0.31344</v>
      </c>
      <c r="S506" s="216">
        <v>0</v>
      </c>
      <c r="T506" s="217">
        <f>S506*H506</f>
        <v>0</v>
      </c>
      <c r="U506" s="41"/>
      <c r="V506" s="41"/>
      <c r="W506" s="41"/>
      <c r="X506" s="41"/>
      <c r="Y506" s="41"/>
      <c r="Z506" s="41"/>
      <c r="AA506" s="41"/>
      <c r="AB506" s="41"/>
      <c r="AC506" s="41"/>
      <c r="AD506" s="41"/>
      <c r="AE506" s="41"/>
      <c r="AR506" s="218" t="s">
        <v>250</v>
      </c>
      <c r="AT506" s="218" t="s">
        <v>152</v>
      </c>
      <c r="AU506" s="218" t="s">
        <v>86</v>
      </c>
      <c r="AY506" s="19" t="s">
        <v>150</v>
      </c>
      <c r="BE506" s="219">
        <f>IF(N506="základní",J506,0)</f>
        <v>0</v>
      </c>
      <c r="BF506" s="219">
        <f>IF(N506="snížená",J506,0)</f>
        <v>0</v>
      </c>
      <c r="BG506" s="219">
        <f>IF(N506="zákl. přenesená",J506,0)</f>
        <v>0</v>
      </c>
      <c r="BH506" s="219">
        <f>IF(N506="sníž. přenesená",J506,0)</f>
        <v>0</v>
      </c>
      <c r="BI506" s="219">
        <f>IF(N506="nulová",J506,0)</f>
        <v>0</v>
      </c>
      <c r="BJ506" s="19" t="s">
        <v>84</v>
      </c>
      <c r="BK506" s="219">
        <f>ROUND(I506*H506,2)</f>
        <v>0</v>
      </c>
      <c r="BL506" s="19" t="s">
        <v>250</v>
      </c>
      <c r="BM506" s="218" t="s">
        <v>935</v>
      </c>
    </row>
    <row r="507" s="2" customFormat="1">
      <c r="A507" s="41"/>
      <c r="B507" s="42"/>
      <c r="C507" s="43"/>
      <c r="D507" s="220" t="s">
        <v>159</v>
      </c>
      <c r="E507" s="43"/>
      <c r="F507" s="221" t="s">
        <v>936</v>
      </c>
      <c r="G507" s="43"/>
      <c r="H507" s="43"/>
      <c r="I507" s="222"/>
      <c r="J507" s="43"/>
      <c r="K507" s="43"/>
      <c r="L507" s="47"/>
      <c r="M507" s="223"/>
      <c r="N507" s="224"/>
      <c r="O507" s="87"/>
      <c r="P507" s="87"/>
      <c r="Q507" s="87"/>
      <c r="R507" s="87"/>
      <c r="S507" s="87"/>
      <c r="T507" s="88"/>
      <c r="U507" s="41"/>
      <c r="V507" s="41"/>
      <c r="W507" s="41"/>
      <c r="X507" s="41"/>
      <c r="Y507" s="41"/>
      <c r="Z507" s="41"/>
      <c r="AA507" s="41"/>
      <c r="AB507" s="41"/>
      <c r="AC507" s="41"/>
      <c r="AD507" s="41"/>
      <c r="AE507" s="41"/>
      <c r="AT507" s="19" t="s">
        <v>159</v>
      </c>
      <c r="AU507" s="19" t="s">
        <v>86</v>
      </c>
    </row>
    <row r="508" s="2" customFormat="1" ht="16.5" customHeight="1">
      <c r="A508" s="41"/>
      <c r="B508" s="42"/>
      <c r="C508" s="247" t="s">
        <v>937</v>
      </c>
      <c r="D508" s="247" t="s">
        <v>197</v>
      </c>
      <c r="E508" s="248" t="s">
        <v>938</v>
      </c>
      <c r="F508" s="249" t="s">
        <v>939</v>
      </c>
      <c r="G508" s="250" t="s">
        <v>214</v>
      </c>
      <c r="H508" s="251">
        <v>52.240000000000002</v>
      </c>
      <c r="I508" s="252"/>
      <c r="J508" s="253">
        <f>ROUND(I508*H508,2)</f>
        <v>0</v>
      </c>
      <c r="K508" s="249" t="s">
        <v>156</v>
      </c>
      <c r="L508" s="254"/>
      <c r="M508" s="255" t="s">
        <v>32</v>
      </c>
      <c r="N508" s="256" t="s">
        <v>47</v>
      </c>
      <c r="O508" s="87"/>
      <c r="P508" s="216">
        <f>O508*H508</f>
        <v>0</v>
      </c>
      <c r="Q508" s="216">
        <v>0.018409999999999999</v>
      </c>
      <c r="R508" s="216">
        <f>Q508*H508</f>
        <v>0.96173839999999999</v>
      </c>
      <c r="S508" s="216">
        <v>0</v>
      </c>
      <c r="T508" s="217">
        <f>S508*H508</f>
        <v>0</v>
      </c>
      <c r="U508" s="41"/>
      <c r="V508" s="41"/>
      <c r="W508" s="41"/>
      <c r="X508" s="41"/>
      <c r="Y508" s="41"/>
      <c r="Z508" s="41"/>
      <c r="AA508" s="41"/>
      <c r="AB508" s="41"/>
      <c r="AC508" s="41"/>
      <c r="AD508" s="41"/>
      <c r="AE508" s="41"/>
      <c r="AR508" s="218" t="s">
        <v>349</v>
      </c>
      <c r="AT508" s="218" t="s">
        <v>197</v>
      </c>
      <c r="AU508" s="218" t="s">
        <v>86</v>
      </c>
      <c r="AY508" s="19" t="s">
        <v>150</v>
      </c>
      <c r="BE508" s="219">
        <f>IF(N508="základní",J508,0)</f>
        <v>0</v>
      </c>
      <c r="BF508" s="219">
        <f>IF(N508="snížená",J508,0)</f>
        <v>0</v>
      </c>
      <c r="BG508" s="219">
        <f>IF(N508="zákl. přenesená",J508,0)</f>
        <v>0</v>
      </c>
      <c r="BH508" s="219">
        <f>IF(N508="sníž. přenesená",J508,0)</f>
        <v>0</v>
      </c>
      <c r="BI508" s="219">
        <f>IF(N508="nulová",J508,0)</f>
        <v>0</v>
      </c>
      <c r="BJ508" s="19" t="s">
        <v>84</v>
      </c>
      <c r="BK508" s="219">
        <f>ROUND(I508*H508,2)</f>
        <v>0</v>
      </c>
      <c r="BL508" s="19" t="s">
        <v>250</v>
      </c>
      <c r="BM508" s="218" t="s">
        <v>940</v>
      </c>
    </row>
    <row r="509" s="2" customFormat="1" ht="16.5" customHeight="1">
      <c r="A509" s="41"/>
      <c r="B509" s="42"/>
      <c r="C509" s="207" t="s">
        <v>941</v>
      </c>
      <c r="D509" s="207" t="s">
        <v>152</v>
      </c>
      <c r="E509" s="208" t="s">
        <v>942</v>
      </c>
      <c r="F509" s="209" t="s">
        <v>943</v>
      </c>
      <c r="G509" s="210" t="s">
        <v>214</v>
      </c>
      <c r="H509" s="211">
        <v>14.4</v>
      </c>
      <c r="I509" s="212"/>
      <c r="J509" s="213">
        <f>ROUND(I509*H509,2)</f>
        <v>0</v>
      </c>
      <c r="K509" s="209" t="s">
        <v>156</v>
      </c>
      <c r="L509" s="47"/>
      <c r="M509" s="214" t="s">
        <v>32</v>
      </c>
      <c r="N509" s="215" t="s">
        <v>47</v>
      </c>
      <c r="O509" s="87"/>
      <c r="P509" s="216">
        <f>O509*H509</f>
        <v>0</v>
      </c>
      <c r="Q509" s="216">
        <v>0</v>
      </c>
      <c r="R509" s="216">
        <f>Q509*H509</f>
        <v>0</v>
      </c>
      <c r="S509" s="216">
        <v>0.027199999999999998</v>
      </c>
      <c r="T509" s="217">
        <f>S509*H509</f>
        <v>0.39167999999999997</v>
      </c>
      <c r="U509" s="41"/>
      <c r="V509" s="41"/>
      <c r="W509" s="41"/>
      <c r="X509" s="41"/>
      <c r="Y509" s="41"/>
      <c r="Z509" s="41"/>
      <c r="AA509" s="41"/>
      <c r="AB509" s="41"/>
      <c r="AC509" s="41"/>
      <c r="AD509" s="41"/>
      <c r="AE509" s="41"/>
      <c r="AR509" s="218" t="s">
        <v>250</v>
      </c>
      <c r="AT509" s="218" t="s">
        <v>152</v>
      </c>
      <c r="AU509" s="218" t="s">
        <v>86</v>
      </c>
      <c r="AY509" s="19" t="s">
        <v>150</v>
      </c>
      <c r="BE509" s="219">
        <f>IF(N509="základní",J509,0)</f>
        <v>0</v>
      </c>
      <c r="BF509" s="219">
        <f>IF(N509="snížená",J509,0)</f>
        <v>0</v>
      </c>
      <c r="BG509" s="219">
        <f>IF(N509="zákl. přenesená",J509,0)</f>
        <v>0</v>
      </c>
      <c r="BH509" s="219">
        <f>IF(N509="sníž. přenesená",J509,0)</f>
        <v>0</v>
      </c>
      <c r="BI509" s="219">
        <f>IF(N509="nulová",J509,0)</f>
        <v>0</v>
      </c>
      <c r="BJ509" s="19" t="s">
        <v>84</v>
      </c>
      <c r="BK509" s="219">
        <f>ROUND(I509*H509,2)</f>
        <v>0</v>
      </c>
      <c r="BL509" s="19" t="s">
        <v>250</v>
      </c>
      <c r="BM509" s="218" t="s">
        <v>944</v>
      </c>
    </row>
    <row r="510" s="2" customFormat="1">
      <c r="A510" s="41"/>
      <c r="B510" s="42"/>
      <c r="C510" s="43"/>
      <c r="D510" s="220" t="s">
        <v>159</v>
      </c>
      <c r="E510" s="43"/>
      <c r="F510" s="221" t="s">
        <v>945</v>
      </c>
      <c r="G510" s="43"/>
      <c r="H510" s="43"/>
      <c r="I510" s="222"/>
      <c r="J510" s="43"/>
      <c r="K510" s="43"/>
      <c r="L510" s="47"/>
      <c r="M510" s="223"/>
      <c r="N510" s="224"/>
      <c r="O510" s="87"/>
      <c r="P510" s="87"/>
      <c r="Q510" s="87"/>
      <c r="R510" s="87"/>
      <c r="S510" s="87"/>
      <c r="T510" s="88"/>
      <c r="U510" s="41"/>
      <c r="V510" s="41"/>
      <c r="W510" s="41"/>
      <c r="X510" s="41"/>
      <c r="Y510" s="41"/>
      <c r="Z510" s="41"/>
      <c r="AA510" s="41"/>
      <c r="AB510" s="41"/>
      <c r="AC510" s="41"/>
      <c r="AD510" s="41"/>
      <c r="AE510" s="41"/>
      <c r="AT510" s="19" t="s">
        <v>159</v>
      </c>
      <c r="AU510" s="19" t="s">
        <v>86</v>
      </c>
    </row>
    <row r="511" s="13" customFormat="1">
      <c r="A511" s="13"/>
      <c r="B511" s="225"/>
      <c r="C511" s="226"/>
      <c r="D511" s="227" t="s">
        <v>161</v>
      </c>
      <c r="E511" s="228" t="s">
        <v>32</v>
      </c>
      <c r="F511" s="229" t="s">
        <v>946</v>
      </c>
      <c r="G511" s="226"/>
      <c r="H511" s="228" t="s">
        <v>32</v>
      </c>
      <c r="I511" s="230"/>
      <c r="J511" s="226"/>
      <c r="K511" s="226"/>
      <c r="L511" s="231"/>
      <c r="M511" s="232"/>
      <c r="N511" s="233"/>
      <c r="O511" s="233"/>
      <c r="P511" s="233"/>
      <c r="Q511" s="233"/>
      <c r="R511" s="233"/>
      <c r="S511" s="233"/>
      <c r="T511" s="234"/>
      <c r="U511" s="13"/>
      <c r="V511" s="13"/>
      <c r="W511" s="13"/>
      <c r="X511" s="13"/>
      <c r="Y511" s="13"/>
      <c r="Z511" s="13"/>
      <c r="AA511" s="13"/>
      <c r="AB511" s="13"/>
      <c r="AC511" s="13"/>
      <c r="AD511" s="13"/>
      <c r="AE511" s="13"/>
      <c r="AT511" s="235" t="s">
        <v>161</v>
      </c>
      <c r="AU511" s="235" t="s">
        <v>86</v>
      </c>
      <c r="AV511" s="13" t="s">
        <v>84</v>
      </c>
      <c r="AW511" s="13" t="s">
        <v>38</v>
      </c>
      <c r="AX511" s="13" t="s">
        <v>76</v>
      </c>
      <c r="AY511" s="235" t="s">
        <v>150</v>
      </c>
    </row>
    <row r="512" s="14" customFormat="1">
      <c r="A512" s="14"/>
      <c r="B512" s="236"/>
      <c r="C512" s="237"/>
      <c r="D512" s="227" t="s">
        <v>161</v>
      </c>
      <c r="E512" s="238" t="s">
        <v>32</v>
      </c>
      <c r="F512" s="239" t="s">
        <v>947</v>
      </c>
      <c r="G512" s="237"/>
      <c r="H512" s="240">
        <v>6.2000000000000002</v>
      </c>
      <c r="I512" s="241"/>
      <c r="J512" s="237"/>
      <c r="K512" s="237"/>
      <c r="L512" s="242"/>
      <c r="M512" s="243"/>
      <c r="N512" s="244"/>
      <c r="O512" s="244"/>
      <c r="P512" s="244"/>
      <c r="Q512" s="244"/>
      <c r="R512" s="244"/>
      <c r="S512" s="244"/>
      <c r="T512" s="245"/>
      <c r="U512" s="14"/>
      <c r="V512" s="14"/>
      <c r="W512" s="14"/>
      <c r="X512" s="14"/>
      <c r="Y512" s="14"/>
      <c r="Z512" s="14"/>
      <c r="AA512" s="14"/>
      <c r="AB512" s="14"/>
      <c r="AC512" s="14"/>
      <c r="AD512" s="14"/>
      <c r="AE512" s="14"/>
      <c r="AT512" s="246" t="s">
        <v>161</v>
      </c>
      <c r="AU512" s="246" t="s">
        <v>86</v>
      </c>
      <c r="AV512" s="14" t="s">
        <v>86</v>
      </c>
      <c r="AW512" s="14" t="s">
        <v>38</v>
      </c>
      <c r="AX512" s="14" t="s">
        <v>76</v>
      </c>
      <c r="AY512" s="246" t="s">
        <v>150</v>
      </c>
    </row>
    <row r="513" s="14" customFormat="1">
      <c r="A513" s="14"/>
      <c r="B513" s="236"/>
      <c r="C513" s="237"/>
      <c r="D513" s="227" t="s">
        <v>161</v>
      </c>
      <c r="E513" s="238" t="s">
        <v>32</v>
      </c>
      <c r="F513" s="239" t="s">
        <v>948</v>
      </c>
      <c r="G513" s="237"/>
      <c r="H513" s="240">
        <v>3.2000000000000002</v>
      </c>
      <c r="I513" s="241"/>
      <c r="J513" s="237"/>
      <c r="K513" s="237"/>
      <c r="L513" s="242"/>
      <c r="M513" s="243"/>
      <c r="N513" s="244"/>
      <c r="O513" s="244"/>
      <c r="P513" s="244"/>
      <c r="Q513" s="244"/>
      <c r="R513" s="244"/>
      <c r="S513" s="244"/>
      <c r="T513" s="245"/>
      <c r="U513" s="14"/>
      <c r="V513" s="14"/>
      <c r="W513" s="14"/>
      <c r="X513" s="14"/>
      <c r="Y513" s="14"/>
      <c r="Z513" s="14"/>
      <c r="AA513" s="14"/>
      <c r="AB513" s="14"/>
      <c r="AC513" s="14"/>
      <c r="AD513" s="14"/>
      <c r="AE513" s="14"/>
      <c r="AT513" s="246" t="s">
        <v>161</v>
      </c>
      <c r="AU513" s="246" t="s">
        <v>86</v>
      </c>
      <c r="AV513" s="14" t="s">
        <v>86</v>
      </c>
      <c r="AW513" s="14" t="s">
        <v>38</v>
      </c>
      <c r="AX513" s="14" t="s">
        <v>76</v>
      </c>
      <c r="AY513" s="246" t="s">
        <v>150</v>
      </c>
    </row>
    <row r="514" s="14" customFormat="1">
      <c r="A514" s="14"/>
      <c r="B514" s="236"/>
      <c r="C514" s="237"/>
      <c r="D514" s="227" t="s">
        <v>161</v>
      </c>
      <c r="E514" s="238" t="s">
        <v>32</v>
      </c>
      <c r="F514" s="239" t="s">
        <v>949</v>
      </c>
      <c r="G514" s="237"/>
      <c r="H514" s="240">
        <v>1.8</v>
      </c>
      <c r="I514" s="241"/>
      <c r="J514" s="237"/>
      <c r="K514" s="237"/>
      <c r="L514" s="242"/>
      <c r="M514" s="243"/>
      <c r="N514" s="244"/>
      <c r="O514" s="244"/>
      <c r="P514" s="244"/>
      <c r="Q514" s="244"/>
      <c r="R514" s="244"/>
      <c r="S514" s="244"/>
      <c r="T514" s="245"/>
      <c r="U514" s="14"/>
      <c r="V514" s="14"/>
      <c r="W514" s="14"/>
      <c r="X514" s="14"/>
      <c r="Y514" s="14"/>
      <c r="Z514" s="14"/>
      <c r="AA514" s="14"/>
      <c r="AB514" s="14"/>
      <c r="AC514" s="14"/>
      <c r="AD514" s="14"/>
      <c r="AE514" s="14"/>
      <c r="AT514" s="246" t="s">
        <v>161</v>
      </c>
      <c r="AU514" s="246" t="s">
        <v>86</v>
      </c>
      <c r="AV514" s="14" t="s">
        <v>86</v>
      </c>
      <c r="AW514" s="14" t="s">
        <v>38</v>
      </c>
      <c r="AX514" s="14" t="s">
        <v>76</v>
      </c>
      <c r="AY514" s="246" t="s">
        <v>150</v>
      </c>
    </row>
    <row r="515" s="14" customFormat="1">
      <c r="A515" s="14"/>
      <c r="B515" s="236"/>
      <c r="C515" s="237"/>
      <c r="D515" s="227" t="s">
        <v>161</v>
      </c>
      <c r="E515" s="238" t="s">
        <v>32</v>
      </c>
      <c r="F515" s="239" t="s">
        <v>950</v>
      </c>
      <c r="G515" s="237"/>
      <c r="H515" s="240">
        <v>3.2000000000000002</v>
      </c>
      <c r="I515" s="241"/>
      <c r="J515" s="237"/>
      <c r="K515" s="237"/>
      <c r="L515" s="242"/>
      <c r="M515" s="243"/>
      <c r="N515" s="244"/>
      <c r="O515" s="244"/>
      <c r="P515" s="244"/>
      <c r="Q515" s="244"/>
      <c r="R515" s="244"/>
      <c r="S515" s="244"/>
      <c r="T515" s="245"/>
      <c r="U515" s="14"/>
      <c r="V515" s="14"/>
      <c r="W515" s="14"/>
      <c r="X515" s="14"/>
      <c r="Y515" s="14"/>
      <c r="Z515" s="14"/>
      <c r="AA515" s="14"/>
      <c r="AB515" s="14"/>
      <c r="AC515" s="14"/>
      <c r="AD515" s="14"/>
      <c r="AE515" s="14"/>
      <c r="AT515" s="246" t="s">
        <v>161</v>
      </c>
      <c r="AU515" s="246" t="s">
        <v>86</v>
      </c>
      <c r="AV515" s="14" t="s">
        <v>86</v>
      </c>
      <c r="AW515" s="14" t="s">
        <v>38</v>
      </c>
      <c r="AX515" s="14" t="s">
        <v>76</v>
      </c>
      <c r="AY515" s="246" t="s">
        <v>150</v>
      </c>
    </row>
    <row r="516" s="15" customFormat="1">
      <c r="A516" s="15"/>
      <c r="B516" s="258"/>
      <c r="C516" s="259"/>
      <c r="D516" s="227" t="s">
        <v>161</v>
      </c>
      <c r="E516" s="260" t="s">
        <v>32</v>
      </c>
      <c r="F516" s="261" t="s">
        <v>229</v>
      </c>
      <c r="G516" s="259"/>
      <c r="H516" s="262">
        <v>14.400000000000002</v>
      </c>
      <c r="I516" s="263"/>
      <c r="J516" s="259"/>
      <c r="K516" s="259"/>
      <c r="L516" s="264"/>
      <c r="M516" s="265"/>
      <c r="N516" s="266"/>
      <c r="O516" s="266"/>
      <c r="P516" s="266"/>
      <c r="Q516" s="266"/>
      <c r="R516" s="266"/>
      <c r="S516" s="266"/>
      <c r="T516" s="267"/>
      <c r="U516" s="15"/>
      <c r="V516" s="15"/>
      <c r="W516" s="15"/>
      <c r="X516" s="15"/>
      <c r="Y516" s="15"/>
      <c r="Z516" s="15"/>
      <c r="AA516" s="15"/>
      <c r="AB516" s="15"/>
      <c r="AC516" s="15"/>
      <c r="AD516" s="15"/>
      <c r="AE516" s="15"/>
      <c r="AT516" s="268" t="s">
        <v>161</v>
      </c>
      <c r="AU516" s="268" t="s">
        <v>86</v>
      </c>
      <c r="AV516" s="15" t="s">
        <v>157</v>
      </c>
      <c r="AW516" s="15" t="s">
        <v>38</v>
      </c>
      <c r="AX516" s="15" t="s">
        <v>84</v>
      </c>
      <c r="AY516" s="268" t="s">
        <v>150</v>
      </c>
    </row>
    <row r="517" s="2" customFormat="1" ht="16.5" customHeight="1">
      <c r="A517" s="41"/>
      <c r="B517" s="42"/>
      <c r="C517" s="207" t="s">
        <v>951</v>
      </c>
      <c r="D517" s="207" t="s">
        <v>152</v>
      </c>
      <c r="E517" s="208" t="s">
        <v>952</v>
      </c>
      <c r="F517" s="209" t="s">
        <v>953</v>
      </c>
      <c r="G517" s="210" t="s">
        <v>214</v>
      </c>
      <c r="H517" s="211">
        <v>2.5</v>
      </c>
      <c r="I517" s="212"/>
      <c r="J517" s="213">
        <f>ROUND(I517*H517,2)</f>
        <v>0</v>
      </c>
      <c r="K517" s="209" t="s">
        <v>156</v>
      </c>
      <c r="L517" s="47"/>
      <c r="M517" s="214" t="s">
        <v>32</v>
      </c>
      <c r="N517" s="215" t="s">
        <v>47</v>
      </c>
      <c r="O517" s="87"/>
      <c r="P517" s="216">
        <f>O517*H517</f>
        <v>0</v>
      </c>
      <c r="Q517" s="216">
        <v>0.00149</v>
      </c>
      <c r="R517" s="216">
        <f>Q517*H517</f>
        <v>0.003725</v>
      </c>
      <c r="S517" s="216">
        <v>0</v>
      </c>
      <c r="T517" s="217">
        <f>S517*H517</f>
        <v>0</v>
      </c>
      <c r="U517" s="41"/>
      <c r="V517" s="41"/>
      <c r="W517" s="41"/>
      <c r="X517" s="41"/>
      <c r="Y517" s="41"/>
      <c r="Z517" s="41"/>
      <c r="AA517" s="41"/>
      <c r="AB517" s="41"/>
      <c r="AC517" s="41"/>
      <c r="AD517" s="41"/>
      <c r="AE517" s="41"/>
      <c r="AR517" s="218" t="s">
        <v>250</v>
      </c>
      <c r="AT517" s="218" t="s">
        <v>152</v>
      </c>
      <c r="AU517" s="218" t="s">
        <v>86</v>
      </c>
      <c r="AY517" s="19" t="s">
        <v>150</v>
      </c>
      <c r="BE517" s="219">
        <f>IF(N517="základní",J517,0)</f>
        <v>0</v>
      </c>
      <c r="BF517" s="219">
        <f>IF(N517="snížená",J517,0)</f>
        <v>0</v>
      </c>
      <c r="BG517" s="219">
        <f>IF(N517="zákl. přenesená",J517,0)</f>
        <v>0</v>
      </c>
      <c r="BH517" s="219">
        <f>IF(N517="sníž. přenesená",J517,0)</f>
        <v>0</v>
      </c>
      <c r="BI517" s="219">
        <f>IF(N517="nulová",J517,0)</f>
        <v>0</v>
      </c>
      <c r="BJ517" s="19" t="s">
        <v>84</v>
      </c>
      <c r="BK517" s="219">
        <f>ROUND(I517*H517,2)</f>
        <v>0</v>
      </c>
      <c r="BL517" s="19" t="s">
        <v>250</v>
      </c>
      <c r="BM517" s="218" t="s">
        <v>954</v>
      </c>
    </row>
    <row r="518" s="2" customFormat="1">
      <c r="A518" s="41"/>
      <c r="B518" s="42"/>
      <c r="C518" s="43"/>
      <c r="D518" s="220" t="s">
        <v>159</v>
      </c>
      <c r="E518" s="43"/>
      <c r="F518" s="221" t="s">
        <v>955</v>
      </c>
      <c r="G518" s="43"/>
      <c r="H518" s="43"/>
      <c r="I518" s="222"/>
      <c r="J518" s="43"/>
      <c r="K518" s="43"/>
      <c r="L518" s="47"/>
      <c r="M518" s="223"/>
      <c r="N518" s="224"/>
      <c r="O518" s="87"/>
      <c r="P518" s="87"/>
      <c r="Q518" s="87"/>
      <c r="R518" s="87"/>
      <c r="S518" s="87"/>
      <c r="T518" s="88"/>
      <c r="U518" s="41"/>
      <c r="V518" s="41"/>
      <c r="W518" s="41"/>
      <c r="X518" s="41"/>
      <c r="Y518" s="41"/>
      <c r="Z518" s="41"/>
      <c r="AA518" s="41"/>
      <c r="AB518" s="41"/>
      <c r="AC518" s="41"/>
      <c r="AD518" s="41"/>
      <c r="AE518" s="41"/>
      <c r="AT518" s="19" t="s">
        <v>159</v>
      </c>
      <c r="AU518" s="19" t="s">
        <v>86</v>
      </c>
    </row>
    <row r="519" s="2" customFormat="1" ht="16.5" customHeight="1">
      <c r="A519" s="41"/>
      <c r="B519" s="42"/>
      <c r="C519" s="247" t="s">
        <v>956</v>
      </c>
      <c r="D519" s="247" t="s">
        <v>197</v>
      </c>
      <c r="E519" s="248" t="s">
        <v>957</v>
      </c>
      <c r="F519" s="249" t="s">
        <v>958</v>
      </c>
      <c r="G519" s="250" t="s">
        <v>214</v>
      </c>
      <c r="H519" s="251">
        <v>2.75</v>
      </c>
      <c r="I519" s="252"/>
      <c r="J519" s="253">
        <f>ROUND(I519*H519,2)</f>
        <v>0</v>
      </c>
      <c r="K519" s="249" t="s">
        <v>156</v>
      </c>
      <c r="L519" s="254"/>
      <c r="M519" s="255" t="s">
        <v>32</v>
      </c>
      <c r="N519" s="256" t="s">
        <v>47</v>
      </c>
      <c r="O519" s="87"/>
      <c r="P519" s="216">
        <f>O519*H519</f>
        <v>0</v>
      </c>
      <c r="Q519" s="216">
        <v>0.0074999999999999997</v>
      </c>
      <c r="R519" s="216">
        <f>Q519*H519</f>
        <v>0.020624999999999998</v>
      </c>
      <c r="S519" s="216">
        <v>0</v>
      </c>
      <c r="T519" s="217">
        <f>S519*H519</f>
        <v>0</v>
      </c>
      <c r="U519" s="41"/>
      <c r="V519" s="41"/>
      <c r="W519" s="41"/>
      <c r="X519" s="41"/>
      <c r="Y519" s="41"/>
      <c r="Z519" s="41"/>
      <c r="AA519" s="41"/>
      <c r="AB519" s="41"/>
      <c r="AC519" s="41"/>
      <c r="AD519" s="41"/>
      <c r="AE519" s="41"/>
      <c r="AR519" s="218" t="s">
        <v>349</v>
      </c>
      <c r="AT519" s="218" t="s">
        <v>197</v>
      </c>
      <c r="AU519" s="218" t="s">
        <v>86</v>
      </c>
      <c r="AY519" s="19" t="s">
        <v>150</v>
      </c>
      <c r="BE519" s="219">
        <f>IF(N519="základní",J519,0)</f>
        <v>0</v>
      </c>
      <c r="BF519" s="219">
        <f>IF(N519="snížená",J519,0)</f>
        <v>0</v>
      </c>
      <c r="BG519" s="219">
        <f>IF(N519="zákl. přenesená",J519,0)</f>
        <v>0</v>
      </c>
      <c r="BH519" s="219">
        <f>IF(N519="sníž. přenesená",J519,0)</f>
        <v>0</v>
      </c>
      <c r="BI519" s="219">
        <f>IF(N519="nulová",J519,0)</f>
        <v>0</v>
      </c>
      <c r="BJ519" s="19" t="s">
        <v>84</v>
      </c>
      <c r="BK519" s="219">
        <f>ROUND(I519*H519,2)</f>
        <v>0</v>
      </c>
      <c r="BL519" s="19" t="s">
        <v>250</v>
      </c>
      <c r="BM519" s="218" t="s">
        <v>959</v>
      </c>
    </row>
    <row r="520" s="14" customFormat="1">
      <c r="A520" s="14"/>
      <c r="B520" s="236"/>
      <c r="C520" s="237"/>
      <c r="D520" s="227" t="s">
        <v>161</v>
      </c>
      <c r="E520" s="237"/>
      <c r="F520" s="239" t="s">
        <v>960</v>
      </c>
      <c r="G520" s="237"/>
      <c r="H520" s="240">
        <v>2.75</v>
      </c>
      <c r="I520" s="241"/>
      <c r="J520" s="237"/>
      <c r="K520" s="237"/>
      <c r="L520" s="242"/>
      <c r="M520" s="243"/>
      <c r="N520" s="244"/>
      <c r="O520" s="244"/>
      <c r="P520" s="244"/>
      <c r="Q520" s="244"/>
      <c r="R520" s="244"/>
      <c r="S520" s="244"/>
      <c r="T520" s="245"/>
      <c r="U520" s="14"/>
      <c r="V520" s="14"/>
      <c r="W520" s="14"/>
      <c r="X520" s="14"/>
      <c r="Y520" s="14"/>
      <c r="Z520" s="14"/>
      <c r="AA520" s="14"/>
      <c r="AB520" s="14"/>
      <c r="AC520" s="14"/>
      <c r="AD520" s="14"/>
      <c r="AE520" s="14"/>
      <c r="AT520" s="246" t="s">
        <v>161</v>
      </c>
      <c r="AU520" s="246" t="s">
        <v>86</v>
      </c>
      <c r="AV520" s="14" t="s">
        <v>86</v>
      </c>
      <c r="AW520" s="14" t="s">
        <v>4</v>
      </c>
      <c r="AX520" s="14" t="s">
        <v>84</v>
      </c>
      <c r="AY520" s="246" t="s">
        <v>150</v>
      </c>
    </row>
    <row r="521" s="2" customFormat="1" ht="16.5" customHeight="1">
      <c r="A521" s="41"/>
      <c r="B521" s="42"/>
      <c r="C521" s="207" t="s">
        <v>961</v>
      </c>
      <c r="D521" s="207" t="s">
        <v>152</v>
      </c>
      <c r="E521" s="208" t="s">
        <v>962</v>
      </c>
      <c r="F521" s="209" t="s">
        <v>963</v>
      </c>
      <c r="G521" s="210" t="s">
        <v>300</v>
      </c>
      <c r="H521" s="211">
        <v>28</v>
      </c>
      <c r="I521" s="212"/>
      <c r="J521" s="213">
        <f>ROUND(I521*H521,2)</f>
        <v>0</v>
      </c>
      <c r="K521" s="209" t="s">
        <v>156</v>
      </c>
      <c r="L521" s="47"/>
      <c r="M521" s="214" t="s">
        <v>32</v>
      </c>
      <c r="N521" s="215" t="s">
        <v>47</v>
      </c>
      <c r="O521" s="87"/>
      <c r="P521" s="216">
        <f>O521*H521</f>
        <v>0</v>
      </c>
      <c r="Q521" s="216">
        <v>0.00018000000000000001</v>
      </c>
      <c r="R521" s="216">
        <f>Q521*H521</f>
        <v>0.0050400000000000002</v>
      </c>
      <c r="S521" s="216">
        <v>0</v>
      </c>
      <c r="T521" s="217">
        <f>S521*H521</f>
        <v>0</v>
      </c>
      <c r="U521" s="41"/>
      <c r="V521" s="41"/>
      <c r="W521" s="41"/>
      <c r="X521" s="41"/>
      <c r="Y521" s="41"/>
      <c r="Z521" s="41"/>
      <c r="AA521" s="41"/>
      <c r="AB521" s="41"/>
      <c r="AC521" s="41"/>
      <c r="AD521" s="41"/>
      <c r="AE521" s="41"/>
      <c r="AR521" s="218" t="s">
        <v>250</v>
      </c>
      <c r="AT521" s="218" t="s">
        <v>152</v>
      </c>
      <c r="AU521" s="218" t="s">
        <v>86</v>
      </c>
      <c r="AY521" s="19" t="s">
        <v>150</v>
      </c>
      <c r="BE521" s="219">
        <f>IF(N521="základní",J521,0)</f>
        <v>0</v>
      </c>
      <c r="BF521" s="219">
        <f>IF(N521="snížená",J521,0)</f>
        <v>0</v>
      </c>
      <c r="BG521" s="219">
        <f>IF(N521="zákl. přenesená",J521,0)</f>
        <v>0</v>
      </c>
      <c r="BH521" s="219">
        <f>IF(N521="sníž. přenesená",J521,0)</f>
        <v>0</v>
      </c>
      <c r="BI521" s="219">
        <f>IF(N521="nulová",J521,0)</f>
        <v>0</v>
      </c>
      <c r="BJ521" s="19" t="s">
        <v>84</v>
      </c>
      <c r="BK521" s="219">
        <f>ROUND(I521*H521,2)</f>
        <v>0</v>
      </c>
      <c r="BL521" s="19" t="s">
        <v>250</v>
      </c>
      <c r="BM521" s="218" t="s">
        <v>964</v>
      </c>
    </row>
    <row r="522" s="2" customFormat="1">
      <c r="A522" s="41"/>
      <c r="B522" s="42"/>
      <c r="C522" s="43"/>
      <c r="D522" s="220" t="s">
        <v>159</v>
      </c>
      <c r="E522" s="43"/>
      <c r="F522" s="221" t="s">
        <v>965</v>
      </c>
      <c r="G522" s="43"/>
      <c r="H522" s="43"/>
      <c r="I522" s="222"/>
      <c r="J522" s="43"/>
      <c r="K522" s="43"/>
      <c r="L522" s="47"/>
      <c r="M522" s="223"/>
      <c r="N522" s="224"/>
      <c r="O522" s="87"/>
      <c r="P522" s="87"/>
      <c r="Q522" s="87"/>
      <c r="R522" s="87"/>
      <c r="S522" s="87"/>
      <c r="T522" s="88"/>
      <c r="U522" s="41"/>
      <c r="V522" s="41"/>
      <c r="W522" s="41"/>
      <c r="X522" s="41"/>
      <c r="Y522" s="41"/>
      <c r="Z522" s="41"/>
      <c r="AA522" s="41"/>
      <c r="AB522" s="41"/>
      <c r="AC522" s="41"/>
      <c r="AD522" s="41"/>
      <c r="AE522" s="41"/>
      <c r="AT522" s="19" t="s">
        <v>159</v>
      </c>
      <c r="AU522" s="19" t="s">
        <v>86</v>
      </c>
    </row>
    <row r="523" s="2" customFormat="1" ht="16.5" customHeight="1">
      <c r="A523" s="41"/>
      <c r="B523" s="42"/>
      <c r="C523" s="247" t="s">
        <v>966</v>
      </c>
      <c r="D523" s="247" t="s">
        <v>197</v>
      </c>
      <c r="E523" s="248" t="s">
        <v>967</v>
      </c>
      <c r="F523" s="249" t="s">
        <v>968</v>
      </c>
      <c r="G523" s="250" t="s">
        <v>300</v>
      </c>
      <c r="H523" s="251">
        <v>29.399999999999999</v>
      </c>
      <c r="I523" s="252"/>
      <c r="J523" s="253">
        <f>ROUND(I523*H523,2)</f>
        <v>0</v>
      </c>
      <c r="K523" s="249" t="s">
        <v>156</v>
      </c>
      <c r="L523" s="254"/>
      <c r="M523" s="255" t="s">
        <v>32</v>
      </c>
      <c r="N523" s="256" t="s">
        <v>47</v>
      </c>
      <c r="O523" s="87"/>
      <c r="P523" s="216">
        <f>O523*H523</f>
        <v>0</v>
      </c>
      <c r="Q523" s="216">
        <v>0.00029999999999999997</v>
      </c>
      <c r="R523" s="216">
        <f>Q523*H523</f>
        <v>0.008819999999999998</v>
      </c>
      <c r="S523" s="216">
        <v>0</v>
      </c>
      <c r="T523" s="217">
        <f>S523*H523</f>
        <v>0</v>
      </c>
      <c r="U523" s="41"/>
      <c r="V523" s="41"/>
      <c r="W523" s="41"/>
      <c r="X523" s="41"/>
      <c r="Y523" s="41"/>
      <c r="Z523" s="41"/>
      <c r="AA523" s="41"/>
      <c r="AB523" s="41"/>
      <c r="AC523" s="41"/>
      <c r="AD523" s="41"/>
      <c r="AE523" s="41"/>
      <c r="AR523" s="218" t="s">
        <v>349</v>
      </c>
      <c r="AT523" s="218" t="s">
        <v>197</v>
      </c>
      <c r="AU523" s="218" t="s">
        <v>86</v>
      </c>
      <c r="AY523" s="19" t="s">
        <v>150</v>
      </c>
      <c r="BE523" s="219">
        <f>IF(N523="základní",J523,0)</f>
        <v>0</v>
      </c>
      <c r="BF523" s="219">
        <f>IF(N523="snížená",J523,0)</f>
        <v>0</v>
      </c>
      <c r="BG523" s="219">
        <f>IF(N523="zákl. přenesená",J523,0)</f>
        <v>0</v>
      </c>
      <c r="BH523" s="219">
        <f>IF(N523="sníž. přenesená",J523,0)</f>
        <v>0</v>
      </c>
      <c r="BI523" s="219">
        <f>IF(N523="nulová",J523,0)</f>
        <v>0</v>
      </c>
      <c r="BJ523" s="19" t="s">
        <v>84</v>
      </c>
      <c r="BK523" s="219">
        <f>ROUND(I523*H523,2)</f>
        <v>0</v>
      </c>
      <c r="BL523" s="19" t="s">
        <v>250</v>
      </c>
      <c r="BM523" s="218" t="s">
        <v>969</v>
      </c>
    </row>
    <row r="524" s="14" customFormat="1">
      <c r="A524" s="14"/>
      <c r="B524" s="236"/>
      <c r="C524" s="237"/>
      <c r="D524" s="227" t="s">
        <v>161</v>
      </c>
      <c r="E524" s="237"/>
      <c r="F524" s="239" t="s">
        <v>970</v>
      </c>
      <c r="G524" s="237"/>
      <c r="H524" s="240">
        <v>29.399999999999999</v>
      </c>
      <c r="I524" s="241"/>
      <c r="J524" s="237"/>
      <c r="K524" s="237"/>
      <c r="L524" s="242"/>
      <c r="M524" s="243"/>
      <c r="N524" s="244"/>
      <c r="O524" s="244"/>
      <c r="P524" s="244"/>
      <c r="Q524" s="244"/>
      <c r="R524" s="244"/>
      <c r="S524" s="244"/>
      <c r="T524" s="245"/>
      <c r="U524" s="14"/>
      <c r="V524" s="14"/>
      <c r="W524" s="14"/>
      <c r="X524" s="14"/>
      <c r="Y524" s="14"/>
      <c r="Z524" s="14"/>
      <c r="AA524" s="14"/>
      <c r="AB524" s="14"/>
      <c r="AC524" s="14"/>
      <c r="AD524" s="14"/>
      <c r="AE524" s="14"/>
      <c r="AT524" s="246" t="s">
        <v>161</v>
      </c>
      <c r="AU524" s="246" t="s">
        <v>86</v>
      </c>
      <c r="AV524" s="14" t="s">
        <v>86</v>
      </c>
      <c r="AW524" s="14" t="s">
        <v>4</v>
      </c>
      <c r="AX524" s="14" t="s">
        <v>84</v>
      </c>
      <c r="AY524" s="246" t="s">
        <v>150</v>
      </c>
    </row>
    <row r="525" s="2" customFormat="1" ht="16.5" customHeight="1">
      <c r="A525" s="41"/>
      <c r="B525" s="42"/>
      <c r="C525" s="207" t="s">
        <v>971</v>
      </c>
      <c r="D525" s="207" t="s">
        <v>152</v>
      </c>
      <c r="E525" s="208" t="s">
        <v>972</v>
      </c>
      <c r="F525" s="209" t="s">
        <v>973</v>
      </c>
      <c r="G525" s="210" t="s">
        <v>214</v>
      </c>
      <c r="H525" s="211">
        <v>52.240000000000002</v>
      </c>
      <c r="I525" s="212"/>
      <c r="J525" s="213">
        <f>ROUND(I525*H525,2)</f>
        <v>0</v>
      </c>
      <c r="K525" s="209" t="s">
        <v>156</v>
      </c>
      <c r="L525" s="47"/>
      <c r="M525" s="214" t="s">
        <v>32</v>
      </c>
      <c r="N525" s="215" t="s">
        <v>47</v>
      </c>
      <c r="O525" s="87"/>
      <c r="P525" s="216">
        <f>O525*H525</f>
        <v>0</v>
      </c>
      <c r="Q525" s="216">
        <v>5.0000000000000002E-05</v>
      </c>
      <c r="R525" s="216">
        <f>Q525*H525</f>
        <v>0.0026120000000000002</v>
      </c>
      <c r="S525" s="216">
        <v>0</v>
      </c>
      <c r="T525" s="217">
        <f>S525*H525</f>
        <v>0</v>
      </c>
      <c r="U525" s="41"/>
      <c r="V525" s="41"/>
      <c r="W525" s="41"/>
      <c r="X525" s="41"/>
      <c r="Y525" s="41"/>
      <c r="Z525" s="41"/>
      <c r="AA525" s="41"/>
      <c r="AB525" s="41"/>
      <c r="AC525" s="41"/>
      <c r="AD525" s="41"/>
      <c r="AE525" s="41"/>
      <c r="AR525" s="218" t="s">
        <v>250</v>
      </c>
      <c r="AT525" s="218" t="s">
        <v>152</v>
      </c>
      <c r="AU525" s="218" t="s">
        <v>86</v>
      </c>
      <c r="AY525" s="19" t="s">
        <v>150</v>
      </c>
      <c r="BE525" s="219">
        <f>IF(N525="základní",J525,0)</f>
        <v>0</v>
      </c>
      <c r="BF525" s="219">
        <f>IF(N525="snížená",J525,0)</f>
        <v>0</v>
      </c>
      <c r="BG525" s="219">
        <f>IF(N525="zákl. přenesená",J525,0)</f>
        <v>0</v>
      </c>
      <c r="BH525" s="219">
        <f>IF(N525="sníž. přenesená",J525,0)</f>
        <v>0</v>
      </c>
      <c r="BI525" s="219">
        <f>IF(N525="nulová",J525,0)</f>
        <v>0</v>
      </c>
      <c r="BJ525" s="19" t="s">
        <v>84</v>
      </c>
      <c r="BK525" s="219">
        <f>ROUND(I525*H525,2)</f>
        <v>0</v>
      </c>
      <c r="BL525" s="19" t="s">
        <v>250</v>
      </c>
      <c r="BM525" s="218" t="s">
        <v>974</v>
      </c>
    </row>
    <row r="526" s="2" customFormat="1">
      <c r="A526" s="41"/>
      <c r="B526" s="42"/>
      <c r="C526" s="43"/>
      <c r="D526" s="220" t="s">
        <v>159</v>
      </c>
      <c r="E526" s="43"/>
      <c r="F526" s="221" t="s">
        <v>975</v>
      </c>
      <c r="G526" s="43"/>
      <c r="H526" s="43"/>
      <c r="I526" s="222"/>
      <c r="J526" s="43"/>
      <c r="K526" s="43"/>
      <c r="L526" s="47"/>
      <c r="M526" s="223"/>
      <c r="N526" s="224"/>
      <c r="O526" s="87"/>
      <c r="P526" s="87"/>
      <c r="Q526" s="87"/>
      <c r="R526" s="87"/>
      <c r="S526" s="87"/>
      <c r="T526" s="88"/>
      <c r="U526" s="41"/>
      <c r="V526" s="41"/>
      <c r="W526" s="41"/>
      <c r="X526" s="41"/>
      <c r="Y526" s="41"/>
      <c r="Z526" s="41"/>
      <c r="AA526" s="41"/>
      <c r="AB526" s="41"/>
      <c r="AC526" s="41"/>
      <c r="AD526" s="41"/>
      <c r="AE526" s="41"/>
      <c r="AT526" s="19" t="s">
        <v>159</v>
      </c>
      <c r="AU526" s="19" t="s">
        <v>86</v>
      </c>
    </row>
    <row r="527" s="14" customFormat="1">
      <c r="A527" s="14"/>
      <c r="B527" s="236"/>
      <c r="C527" s="237"/>
      <c r="D527" s="227" t="s">
        <v>161</v>
      </c>
      <c r="E527" s="238" t="s">
        <v>32</v>
      </c>
      <c r="F527" s="239" t="s">
        <v>928</v>
      </c>
      <c r="G527" s="237"/>
      <c r="H527" s="240">
        <v>16.399999999999999</v>
      </c>
      <c r="I527" s="241"/>
      <c r="J527" s="237"/>
      <c r="K527" s="237"/>
      <c r="L527" s="242"/>
      <c r="M527" s="243"/>
      <c r="N527" s="244"/>
      <c r="O527" s="244"/>
      <c r="P527" s="244"/>
      <c r="Q527" s="244"/>
      <c r="R527" s="244"/>
      <c r="S527" s="244"/>
      <c r="T527" s="245"/>
      <c r="U527" s="14"/>
      <c r="V527" s="14"/>
      <c r="W527" s="14"/>
      <c r="X527" s="14"/>
      <c r="Y527" s="14"/>
      <c r="Z527" s="14"/>
      <c r="AA527" s="14"/>
      <c r="AB527" s="14"/>
      <c r="AC527" s="14"/>
      <c r="AD527" s="14"/>
      <c r="AE527" s="14"/>
      <c r="AT527" s="246" t="s">
        <v>161</v>
      </c>
      <c r="AU527" s="246" t="s">
        <v>86</v>
      </c>
      <c r="AV527" s="14" t="s">
        <v>86</v>
      </c>
      <c r="AW527" s="14" t="s">
        <v>38</v>
      </c>
      <c r="AX527" s="14" t="s">
        <v>76</v>
      </c>
      <c r="AY527" s="246" t="s">
        <v>150</v>
      </c>
    </row>
    <row r="528" s="14" customFormat="1">
      <c r="A528" s="14"/>
      <c r="B528" s="236"/>
      <c r="C528" s="237"/>
      <c r="D528" s="227" t="s">
        <v>161</v>
      </c>
      <c r="E528" s="238" t="s">
        <v>32</v>
      </c>
      <c r="F528" s="239" t="s">
        <v>929</v>
      </c>
      <c r="G528" s="237"/>
      <c r="H528" s="240">
        <v>16.960000000000001</v>
      </c>
      <c r="I528" s="241"/>
      <c r="J528" s="237"/>
      <c r="K528" s="237"/>
      <c r="L528" s="242"/>
      <c r="M528" s="243"/>
      <c r="N528" s="244"/>
      <c r="O528" s="244"/>
      <c r="P528" s="244"/>
      <c r="Q528" s="244"/>
      <c r="R528" s="244"/>
      <c r="S528" s="244"/>
      <c r="T528" s="245"/>
      <c r="U528" s="14"/>
      <c r="V528" s="14"/>
      <c r="W528" s="14"/>
      <c r="X528" s="14"/>
      <c r="Y528" s="14"/>
      <c r="Z528" s="14"/>
      <c r="AA528" s="14"/>
      <c r="AB528" s="14"/>
      <c r="AC528" s="14"/>
      <c r="AD528" s="14"/>
      <c r="AE528" s="14"/>
      <c r="AT528" s="246" t="s">
        <v>161</v>
      </c>
      <c r="AU528" s="246" t="s">
        <v>86</v>
      </c>
      <c r="AV528" s="14" t="s">
        <v>86</v>
      </c>
      <c r="AW528" s="14" t="s">
        <v>38</v>
      </c>
      <c r="AX528" s="14" t="s">
        <v>76</v>
      </c>
      <c r="AY528" s="246" t="s">
        <v>150</v>
      </c>
    </row>
    <row r="529" s="14" customFormat="1">
      <c r="A529" s="14"/>
      <c r="B529" s="236"/>
      <c r="C529" s="237"/>
      <c r="D529" s="227" t="s">
        <v>161</v>
      </c>
      <c r="E529" s="238" t="s">
        <v>32</v>
      </c>
      <c r="F529" s="239" t="s">
        <v>930</v>
      </c>
      <c r="G529" s="237"/>
      <c r="H529" s="240">
        <v>9.1999999999999993</v>
      </c>
      <c r="I529" s="241"/>
      <c r="J529" s="237"/>
      <c r="K529" s="237"/>
      <c r="L529" s="242"/>
      <c r="M529" s="243"/>
      <c r="N529" s="244"/>
      <c r="O529" s="244"/>
      <c r="P529" s="244"/>
      <c r="Q529" s="244"/>
      <c r="R529" s="244"/>
      <c r="S529" s="244"/>
      <c r="T529" s="245"/>
      <c r="U529" s="14"/>
      <c r="V529" s="14"/>
      <c r="W529" s="14"/>
      <c r="X529" s="14"/>
      <c r="Y529" s="14"/>
      <c r="Z529" s="14"/>
      <c r="AA529" s="14"/>
      <c r="AB529" s="14"/>
      <c r="AC529" s="14"/>
      <c r="AD529" s="14"/>
      <c r="AE529" s="14"/>
      <c r="AT529" s="246" t="s">
        <v>161</v>
      </c>
      <c r="AU529" s="246" t="s">
        <v>86</v>
      </c>
      <c r="AV529" s="14" t="s">
        <v>86</v>
      </c>
      <c r="AW529" s="14" t="s">
        <v>38</v>
      </c>
      <c r="AX529" s="14" t="s">
        <v>76</v>
      </c>
      <c r="AY529" s="246" t="s">
        <v>150</v>
      </c>
    </row>
    <row r="530" s="14" customFormat="1">
      <c r="A530" s="14"/>
      <c r="B530" s="236"/>
      <c r="C530" s="237"/>
      <c r="D530" s="227" t="s">
        <v>161</v>
      </c>
      <c r="E530" s="238" t="s">
        <v>32</v>
      </c>
      <c r="F530" s="239" t="s">
        <v>931</v>
      </c>
      <c r="G530" s="237"/>
      <c r="H530" s="240">
        <v>9.6799999999999997</v>
      </c>
      <c r="I530" s="241"/>
      <c r="J530" s="237"/>
      <c r="K530" s="237"/>
      <c r="L530" s="242"/>
      <c r="M530" s="243"/>
      <c r="N530" s="244"/>
      <c r="O530" s="244"/>
      <c r="P530" s="244"/>
      <c r="Q530" s="244"/>
      <c r="R530" s="244"/>
      <c r="S530" s="244"/>
      <c r="T530" s="245"/>
      <c r="U530" s="14"/>
      <c r="V530" s="14"/>
      <c r="W530" s="14"/>
      <c r="X530" s="14"/>
      <c r="Y530" s="14"/>
      <c r="Z530" s="14"/>
      <c r="AA530" s="14"/>
      <c r="AB530" s="14"/>
      <c r="AC530" s="14"/>
      <c r="AD530" s="14"/>
      <c r="AE530" s="14"/>
      <c r="AT530" s="246" t="s">
        <v>161</v>
      </c>
      <c r="AU530" s="246" t="s">
        <v>86</v>
      </c>
      <c r="AV530" s="14" t="s">
        <v>86</v>
      </c>
      <c r="AW530" s="14" t="s">
        <v>38</v>
      </c>
      <c r="AX530" s="14" t="s">
        <v>76</v>
      </c>
      <c r="AY530" s="246" t="s">
        <v>150</v>
      </c>
    </row>
    <row r="531" s="15" customFormat="1">
      <c r="A531" s="15"/>
      <c r="B531" s="258"/>
      <c r="C531" s="259"/>
      <c r="D531" s="227" t="s">
        <v>161</v>
      </c>
      <c r="E531" s="260" t="s">
        <v>32</v>
      </c>
      <c r="F531" s="261" t="s">
        <v>229</v>
      </c>
      <c r="G531" s="259"/>
      <c r="H531" s="262">
        <v>52.240000000000002</v>
      </c>
      <c r="I531" s="263"/>
      <c r="J531" s="259"/>
      <c r="K531" s="259"/>
      <c r="L531" s="264"/>
      <c r="M531" s="265"/>
      <c r="N531" s="266"/>
      <c r="O531" s="266"/>
      <c r="P531" s="266"/>
      <c r="Q531" s="266"/>
      <c r="R531" s="266"/>
      <c r="S531" s="266"/>
      <c r="T531" s="267"/>
      <c r="U531" s="15"/>
      <c r="V531" s="15"/>
      <c r="W531" s="15"/>
      <c r="X531" s="15"/>
      <c r="Y531" s="15"/>
      <c r="Z531" s="15"/>
      <c r="AA531" s="15"/>
      <c r="AB531" s="15"/>
      <c r="AC531" s="15"/>
      <c r="AD531" s="15"/>
      <c r="AE531" s="15"/>
      <c r="AT531" s="268" t="s">
        <v>161</v>
      </c>
      <c r="AU531" s="268" t="s">
        <v>86</v>
      </c>
      <c r="AV531" s="15" t="s">
        <v>157</v>
      </c>
      <c r="AW531" s="15" t="s">
        <v>38</v>
      </c>
      <c r="AX531" s="15" t="s">
        <v>84</v>
      </c>
      <c r="AY531" s="268" t="s">
        <v>150</v>
      </c>
    </row>
    <row r="532" s="2" customFormat="1" ht="24.15" customHeight="1">
      <c r="A532" s="41"/>
      <c r="B532" s="42"/>
      <c r="C532" s="207" t="s">
        <v>976</v>
      </c>
      <c r="D532" s="207" t="s">
        <v>152</v>
      </c>
      <c r="E532" s="208" t="s">
        <v>977</v>
      </c>
      <c r="F532" s="209" t="s">
        <v>978</v>
      </c>
      <c r="G532" s="210" t="s">
        <v>180</v>
      </c>
      <c r="H532" s="211">
        <v>1.3320000000000001</v>
      </c>
      <c r="I532" s="212"/>
      <c r="J532" s="213">
        <f>ROUND(I532*H532,2)</f>
        <v>0</v>
      </c>
      <c r="K532" s="209" t="s">
        <v>156</v>
      </c>
      <c r="L532" s="47"/>
      <c r="M532" s="214" t="s">
        <v>32</v>
      </c>
      <c r="N532" s="215" t="s">
        <v>47</v>
      </c>
      <c r="O532" s="87"/>
      <c r="P532" s="216">
        <f>O532*H532</f>
        <v>0</v>
      </c>
      <c r="Q532" s="216">
        <v>0</v>
      </c>
      <c r="R532" s="216">
        <f>Q532*H532</f>
        <v>0</v>
      </c>
      <c r="S532" s="216">
        <v>0</v>
      </c>
      <c r="T532" s="217">
        <f>S532*H532</f>
        <v>0</v>
      </c>
      <c r="U532" s="41"/>
      <c r="V532" s="41"/>
      <c r="W532" s="41"/>
      <c r="X532" s="41"/>
      <c r="Y532" s="41"/>
      <c r="Z532" s="41"/>
      <c r="AA532" s="41"/>
      <c r="AB532" s="41"/>
      <c r="AC532" s="41"/>
      <c r="AD532" s="41"/>
      <c r="AE532" s="41"/>
      <c r="AR532" s="218" t="s">
        <v>250</v>
      </c>
      <c r="AT532" s="218" t="s">
        <v>152</v>
      </c>
      <c r="AU532" s="218" t="s">
        <v>86</v>
      </c>
      <c r="AY532" s="19" t="s">
        <v>150</v>
      </c>
      <c r="BE532" s="219">
        <f>IF(N532="základní",J532,0)</f>
        <v>0</v>
      </c>
      <c r="BF532" s="219">
        <f>IF(N532="snížená",J532,0)</f>
        <v>0</v>
      </c>
      <c r="BG532" s="219">
        <f>IF(N532="zákl. přenesená",J532,0)</f>
        <v>0</v>
      </c>
      <c r="BH532" s="219">
        <f>IF(N532="sníž. přenesená",J532,0)</f>
        <v>0</v>
      </c>
      <c r="BI532" s="219">
        <f>IF(N532="nulová",J532,0)</f>
        <v>0</v>
      </c>
      <c r="BJ532" s="19" t="s">
        <v>84</v>
      </c>
      <c r="BK532" s="219">
        <f>ROUND(I532*H532,2)</f>
        <v>0</v>
      </c>
      <c r="BL532" s="19" t="s">
        <v>250</v>
      </c>
      <c r="BM532" s="218" t="s">
        <v>979</v>
      </c>
    </row>
    <row r="533" s="2" customFormat="1">
      <c r="A533" s="41"/>
      <c r="B533" s="42"/>
      <c r="C533" s="43"/>
      <c r="D533" s="220" t="s">
        <v>159</v>
      </c>
      <c r="E533" s="43"/>
      <c r="F533" s="221" t="s">
        <v>980</v>
      </c>
      <c r="G533" s="43"/>
      <c r="H533" s="43"/>
      <c r="I533" s="222"/>
      <c r="J533" s="43"/>
      <c r="K533" s="43"/>
      <c r="L533" s="47"/>
      <c r="M533" s="223"/>
      <c r="N533" s="224"/>
      <c r="O533" s="87"/>
      <c r="P533" s="87"/>
      <c r="Q533" s="87"/>
      <c r="R533" s="87"/>
      <c r="S533" s="87"/>
      <c r="T533" s="88"/>
      <c r="U533" s="41"/>
      <c r="V533" s="41"/>
      <c r="W533" s="41"/>
      <c r="X533" s="41"/>
      <c r="Y533" s="41"/>
      <c r="Z533" s="41"/>
      <c r="AA533" s="41"/>
      <c r="AB533" s="41"/>
      <c r="AC533" s="41"/>
      <c r="AD533" s="41"/>
      <c r="AE533" s="41"/>
      <c r="AT533" s="19" t="s">
        <v>159</v>
      </c>
      <c r="AU533" s="19" t="s">
        <v>86</v>
      </c>
    </row>
    <row r="534" s="12" customFormat="1" ht="22.8" customHeight="1">
      <c r="A534" s="12"/>
      <c r="B534" s="191"/>
      <c r="C534" s="192"/>
      <c r="D534" s="193" t="s">
        <v>75</v>
      </c>
      <c r="E534" s="205" t="s">
        <v>981</v>
      </c>
      <c r="F534" s="205" t="s">
        <v>982</v>
      </c>
      <c r="G534" s="192"/>
      <c r="H534" s="192"/>
      <c r="I534" s="195"/>
      <c r="J534" s="206">
        <f>BK534</f>
        <v>0</v>
      </c>
      <c r="K534" s="192"/>
      <c r="L534" s="197"/>
      <c r="M534" s="198"/>
      <c r="N534" s="199"/>
      <c r="O534" s="199"/>
      <c r="P534" s="200">
        <f>SUM(P535:P561)</f>
        <v>0</v>
      </c>
      <c r="Q534" s="199"/>
      <c r="R534" s="200">
        <f>SUM(R535:R561)</f>
        <v>0.067130390000000012</v>
      </c>
      <c r="S534" s="199"/>
      <c r="T534" s="201">
        <f>SUM(T535:T561)</f>
        <v>0.00062739000000000002</v>
      </c>
      <c r="U534" s="12"/>
      <c r="V534" s="12"/>
      <c r="W534" s="12"/>
      <c r="X534" s="12"/>
      <c r="Y534" s="12"/>
      <c r="Z534" s="12"/>
      <c r="AA534" s="12"/>
      <c r="AB534" s="12"/>
      <c r="AC534" s="12"/>
      <c r="AD534" s="12"/>
      <c r="AE534" s="12"/>
      <c r="AR534" s="202" t="s">
        <v>86</v>
      </c>
      <c r="AT534" s="203" t="s">
        <v>75</v>
      </c>
      <c r="AU534" s="203" t="s">
        <v>84</v>
      </c>
      <c r="AY534" s="202" t="s">
        <v>150</v>
      </c>
      <c r="BK534" s="204">
        <f>SUM(BK535:BK561)</f>
        <v>0</v>
      </c>
    </row>
    <row r="535" s="2" customFormat="1" ht="24.15" customHeight="1">
      <c r="A535" s="41"/>
      <c r="B535" s="42"/>
      <c r="C535" s="207" t="s">
        <v>983</v>
      </c>
      <c r="D535" s="207" t="s">
        <v>152</v>
      </c>
      <c r="E535" s="208" t="s">
        <v>984</v>
      </c>
      <c r="F535" s="209" t="s">
        <v>985</v>
      </c>
      <c r="G535" s="210" t="s">
        <v>214</v>
      </c>
      <c r="H535" s="211">
        <v>20.913</v>
      </c>
      <c r="I535" s="212"/>
      <c r="J535" s="213">
        <f>ROUND(I535*H535,2)</f>
        <v>0</v>
      </c>
      <c r="K535" s="209" t="s">
        <v>156</v>
      </c>
      <c r="L535" s="47"/>
      <c r="M535" s="214" t="s">
        <v>32</v>
      </c>
      <c r="N535" s="215" t="s">
        <v>47</v>
      </c>
      <c r="O535" s="87"/>
      <c r="P535" s="216">
        <f>O535*H535</f>
        <v>0</v>
      </c>
      <c r="Q535" s="216">
        <v>0</v>
      </c>
      <c r="R535" s="216">
        <f>Q535*H535</f>
        <v>0</v>
      </c>
      <c r="S535" s="216">
        <v>3.0000000000000001E-05</v>
      </c>
      <c r="T535" s="217">
        <f>S535*H535</f>
        <v>0.00062739000000000002</v>
      </c>
      <c r="U535" s="41"/>
      <c r="V535" s="41"/>
      <c r="W535" s="41"/>
      <c r="X535" s="41"/>
      <c r="Y535" s="41"/>
      <c r="Z535" s="41"/>
      <c r="AA535" s="41"/>
      <c r="AB535" s="41"/>
      <c r="AC535" s="41"/>
      <c r="AD535" s="41"/>
      <c r="AE535" s="41"/>
      <c r="AR535" s="218" t="s">
        <v>250</v>
      </c>
      <c r="AT535" s="218" t="s">
        <v>152</v>
      </c>
      <c r="AU535" s="218" t="s">
        <v>86</v>
      </c>
      <c r="AY535" s="19" t="s">
        <v>150</v>
      </c>
      <c r="BE535" s="219">
        <f>IF(N535="základní",J535,0)</f>
        <v>0</v>
      </c>
      <c r="BF535" s="219">
        <f>IF(N535="snížená",J535,0)</f>
        <v>0</v>
      </c>
      <c r="BG535" s="219">
        <f>IF(N535="zákl. přenesená",J535,0)</f>
        <v>0</v>
      </c>
      <c r="BH535" s="219">
        <f>IF(N535="sníž. přenesená",J535,0)</f>
        <v>0</v>
      </c>
      <c r="BI535" s="219">
        <f>IF(N535="nulová",J535,0)</f>
        <v>0</v>
      </c>
      <c r="BJ535" s="19" t="s">
        <v>84</v>
      </c>
      <c r="BK535" s="219">
        <f>ROUND(I535*H535,2)</f>
        <v>0</v>
      </c>
      <c r="BL535" s="19" t="s">
        <v>250</v>
      </c>
      <c r="BM535" s="218" t="s">
        <v>986</v>
      </c>
    </row>
    <row r="536" s="2" customFormat="1">
      <c r="A536" s="41"/>
      <c r="B536" s="42"/>
      <c r="C536" s="43"/>
      <c r="D536" s="220" t="s">
        <v>159</v>
      </c>
      <c r="E536" s="43"/>
      <c r="F536" s="221" t="s">
        <v>987</v>
      </c>
      <c r="G536" s="43"/>
      <c r="H536" s="43"/>
      <c r="I536" s="222"/>
      <c r="J536" s="43"/>
      <c r="K536" s="43"/>
      <c r="L536" s="47"/>
      <c r="M536" s="223"/>
      <c r="N536" s="224"/>
      <c r="O536" s="87"/>
      <c r="P536" s="87"/>
      <c r="Q536" s="87"/>
      <c r="R536" s="87"/>
      <c r="S536" s="87"/>
      <c r="T536" s="88"/>
      <c r="U536" s="41"/>
      <c r="V536" s="41"/>
      <c r="W536" s="41"/>
      <c r="X536" s="41"/>
      <c r="Y536" s="41"/>
      <c r="Z536" s="41"/>
      <c r="AA536" s="41"/>
      <c r="AB536" s="41"/>
      <c r="AC536" s="41"/>
      <c r="AD536" s="41"/>
      <c r="AE536" s="41"/>
      <c r="AT536" s="19" t="s">
        <v>159</v>
      </c>
      <c r="AU536" s="19" t="s">
        <v>86</v>
      </c>
    </row>
    <row r="537" s="14" customFormat="1">
      <c r="A537" s="14"/>
      <c r="B537" s="236"/>
      <c r="C537" s="237"/>
      <c r="D537" s="227" t="s">
        <v>161</v>
      </c>
      <c r="E537" s="238" t="s">
        <v>32</v>
      </c>
      <c r="F537" s="239" t="s">
        <v>988</v>
      </c>
      <c r="G537" s="237"/>
      <c r="H537" s="240">
        <v>3.1499999999999999</v>
      </c>
      <c r="I537" s="241"/>
      <c r="J537" s="237"/>
      <c r="K537" s="237"/>
      <c r="L537" s="242"/>
      <c r="M537" s="243"/>
      <c r="N537" s="244"/>
      <c r="O537" s="244"/>
      <c r="P537" s="244"/>
      <c r="Q537" s="244"/>
      <c r="R537" s="244"/>
      <c r="S537" s="244"/>
      <c r="T537" s="245"/>
      <c r="U537" s="14"/>
      <c r="V537" s="14"/>
      <c r="W537" s="14"/>
      <c r="X537" s="14"/>
      <c r="Y537" s="14"/>
      <c r="Z537" s="14"/>
      <c r="AA537" s="14"/>
      <c r="AB537" s="14"/>
      <c r="AC537" s="14"/>
      <c r="AD537" s="14"/>
      <c r="AE537" s="14"/>
      <c r="AT537" s="246" t="s">
        <v>161</v>
      </c>
      <c r="AU537" s="246" t="s">
        <v>86</v>
      </c>
      <c r="AV537" s="14" t="s">
        <v>86</v>
      </c>
      <c r="AW537" s="14" t="s">
        <v>38</v>
      </c>
      <c r="AX537" s="14" t="s">
        <v>76</v>
      </c>
      <c r="AY537" s="246" t="s">
        <v>150</v>
      </c>
    </row>
    <row r="538" s="14" customFormat="1">
      <c r="A538" s="14"/>
      <c r="B538" s="236"/>
      <c r="C538" s="237"/>
      <c r="D538" s="227" t="s">
        <v>161</v>
      </c>
      <c r="E538" s="238" t="s">
        <v>32</v>
      </c>
      <c r="F538" s="239" t="s">
        <v>989</v>
      </c>
      <c r="G538" s="237"/>
      <c r="H538" s="240">
        <v>8</v>
      </c>
      <c r="I538" s="241"/>
      <c r="J538" s="237"/>
      <c r="K538" s="237"/>
      <c r="L538" s="242"/>
      <c r="M538" s="243"/>
      <c r="N538" s="244"/>
      <c r="O538" s="244"/>
      <c r="P538" s="244"/>
      <c r="Q538" s="244"/>
      <c r="R538" s="244"/>
      <c r="S538" s="244"/>
      <c r="T538" s="245"/>
      <c r="U538" s="14"/>
      <c r="V538" s="14"/>
      <c r="W538" s="14"/>
      <c r="X538" s="14"/>
      <c r="Y538" s="14"/>
      <c r="Z538" s="14"/>
      <c r="AA538" s="14"/>
      <c r="AB538" s="14"/>
      <c r="AC538" s="14"/>
      <c r="AD538" s="14"/>
      <c r="AE538" s="14"/>
      <c r="AT538" s="246" t="s">
        <v>161</v>
      </c>
      <c r="AU538" s="246" t="s">
        <v>86</v>
      </c>
      <c r="AV538" s="14" t="s">
        <v>86</v>
      </c>
      <c r="AW538" s="14" t="s">
        <v>38</v>
      </c>
      <c r="AX538" s="14" t="s">
        <v>76</v>
      </c>
      <c r="AY538" s="246" t="s">
        <v>150</v>
      </c>
    </row>
    <row r="539" s="14" customFormat="1">
      <c r="A539" s="14"/>
      <c r="B539" s="236"/>
      <c r="C539" s="237"/>
      <c r="D539" s="227" t="s">
        <v>161</v>
      </c>
      <c r="E539" s="238" t="s">
        <v>32</v>
      </c>
      <c r="F539" s="239" t="s">
        <v>990</v>
      </c>
      <c r="G539" s="237"/>
      <c r="H539" s="240">
        <v>2.7999999999999998</v>
      </c>
      <c r="I539" s="241"/>
      <c r="J539" s="237"/>
      <c r="K539" s="237"/>
      <c r="L539" s="242"/>
      <c r="M539" s="243"/>
      <c r="N539" s="244"/>
      <c r="O539" s="244"/>
      <c r="P539" s="244"/>
      <c r="Q539" s="244"/>
      <c r="R539" s="244"/>
      <c r="S539" s="244"/>
      <c r="T539" s="245"/>
      <c r="U539" s="14"/>
      <c r="V539" s="14"/>
      <c r="W539" s="14"/>
      <c r="X539" s="14"/>
      <c r="Y539" s="14"/>
      <c r="Z539" s="14"/>
      <c r="AA539" s="14"/>
      <c r="AB539" s="14"/>
      <c r="AC539" s="14"/>
      <c r="AD539" s="14"/>
      <c r="AE539" s="14"/>
      <c r="AT539" s="246" t="s">
        <v>161</v>
      </c>
      <c r="AU539" s="246" t="s">
        <v>86</v>
      </c>
      <c r="AV539" s="14" t="s">
        <v>86</v>
      </c>
      <c r="AW539" s="14" t="s">
        <v>38</v>
      </c>
      <c r="AX539" s="14" t="s">
        <v>76</v>
      </c>
      <c r="AY539" s="246" t="s">
        <v>150</v>
      </c>
    </row>
    <row r="540" s="14" customFormat="1">
      <c r="A540" s="14"/>
      <c r="B540" s="236"/>
      <c r="C540" s="237"/>
      <c r="D540" s="227" t="s">
        <v>161</v>
      </c>
      <c r="E540" s="238" t="s">
        <v>32</v>
      </c>
      <c r="F540" s="239" t="s">
        <v>991</v>
      </c>
      <c r="G540" s="237"/>
      <c r="H540" s="240">
        <v>4.5</v>
      </c>
      <c r="I540" s="241"/>
      <c r="J540" s="237"/>
      <c r="K540" s="237"/>
      <c r="L540" s="242"/>
      <c r="M540" s="243"/>
      <c r="N540" s="244"/>
      <c r="O540" s="244"/>
      <c r="P540" s="244"/>
      <c r="Q540" s="244"/>
      <c r="R540" s="244"/>
      <c r="S540" s="244"/>
      <c r="T540" s="245"/>
      <c r="U540" s="14"/>
      <c r="V540" s="14"/>
      <c r="W540" s="14"/>
      <c r="X540" s="14"/>
      <c r="Y540" s="14"/>
      <c r="Z540" s="14"/>
      <c r="AA540" s="14"/>
      <c r="AB540" s="14"/>
      <c r="AC540" s="14"/>
      <c r="AD540" s="14"/>
      <c r="AE540" s="14"/>
      <c r="AT540" s="246" t="s">
        <v>161</v>
      </c>
      <c r="AU540" s="246" t="s">
        <v>86</v>
      </c>
      <c r="AV540" s="14" t="s">
        <v>86</v>
      </c>
      <c r="AW540" s="14" t="s">
        <v>38</v>
      </c>
      <c r="AX540" s="14" t="s">
        <v>76</v>
      </c>
      <c r="AY540" s="246" t="s">
        <v>150</v>
      </c>
    </row>
    <row r="541" s="14" customFormat="1">
      <c r="A541" s="14"/>
      <c r="B541" s="236"/>
      <c r="C541" s="237"/>
      <c r="D541" s="227" t="s">
        <v>161</v>
      </c>
      <c r="E541" s="238" t="s">
        <v>32</v>
      </c>
      <c r="F541" s="239" t="s">
        <v>992</v>
      </c>
      <c r="G541" s="237"/>
      <c r="H541" s="240">
        <v>2.4630000000000001</v>
      </c>
      <c r="I541" s="241"/>
      <c r="J541" s="237"/>
      <c r="K541" s="237"/>
      <c r="L541" s="242"/>
      <c r="M541" s="243"/>
      <c r="N541" s="244"/>
      <c r="O541" s="244"/>
      <c r="P541" s="244"/>
      <c r="Q541" s="244"/>
      <c r="R541" s="244"/>
      <c r="S541" s="244"/>
      <c r="T541" s="245"/>
      <c r="U541" s="14"/>
      <c r="V541" s="14"/>
      <c r="W541" s="14"/>
      <c r="X541" s="14"/>
      <c r="Y541" s="14"/>
      <c r="Z541" s="14"/>
      <c r="AA541" s="14"/>
      <c r="AB541" s="14"/>
      <c r="AC541" s="14"/>
      <c r="AD541" s="14"/>
      <c r="AE541" s="14"/>
      <c r="AT541" s="246" t="s">
        <v>161</v>
      </c>
      <c r="AU541" s="246" t="s">
        <v>86</v>
      </c>
      <c r="AV541" s="14" t="s">
        <v>86</v>
      </c>
      <c r="AW541" s="14" t="s">
        <v>38</v>
      </c>
      <c r="AX541" s="14" t="s">
        <v>76</v>
      </c>
      <c r="AY541" s="246" t="s">
        <v>150</v>
      </c>
    </row>
    <row r="542" s="15" customFormat="1">
      <c r="A542" s="15"/>
      <c r="B542" s="258"/>
      <c r="C542" s="259"/>
      <c r="D542" s="227" t="s">
        <v>161</v>
      </c>
      <c r="E542" s="260" t="s">
        <v>32</v>
      </c>
      <c r="F542" s="261" t="s">
        <v>229</v>
      </c>
      <c r="G542" s="259"/>
      <c r="H542" s="262">
        <v>20.913</v>
      </c>
      <c r="I542" s="263"/>
      <c r="J542" s="259"/>
      <c r="K542" s="259"/>
      <c r="L542" s="264"/>
      <c r="M542" s="265"/>
      <c r="N542" s="266"/>
      <c r="O542" s="266"/>
      <c r="P542" s="266"/>
      <c r="Q542" s="266"/>
      <c r="R542" s="266"/>
      <c r="S542" s="266"/>
      <c r="T542" s="267"/>
      <c r="U542" s="15"/>
      <c r="V542" s="15"/>
      <c r="W542" s="15"/>
      <c r="X542" s="15"/>
      <c r="Y542" s="15"/>
      <c r="Z542" s="15"/>
      <c r="AA542" s="15"/>
      <c r="AB542" s="15"/>
      <c r="AC542" s="15"/>
      <c r="AD542" s="15"/>
      <c r="AE542" s="15"/>
      <c r="AT542" s="268" t="s">
        <v>161</v>
      </c>
      <c r="AU542" s="268" t="s">
        <v>86</v>
      </c>
      <c r="AV542" s="15" t="s">
        <v>157</v>
      </c>
      <c r="AW542" s="15" t="s">
        <v>38</v>
      </c>
      <c r="AX542" s="15" t="s">
        <v>84</v>
      </c>
      <c r="AY542" s="268" t="s">
        <v>150</v>
      </c>
    </row>
    <row r="543" s="2" customFormat="1" ht="16.5" customHeight="1">
      <c r="A543" s="41"/>
      <c r="B543" s="42"/>
      <c r="C543" s="247" t="s">
        <v>993</v>
      </c>
      <c r="D543" s="247" t="s">
        <v>197</v>
      </c>
      <c r="E543" s="248" t="s">
        <v>994</v>
      </c>
      <c r="F543" s="249" t="s">
        <v>995</v>
      </c>
      <c r="G543" s="250" t="s">
        <v>214</v>
      </c>
      <c r="H543" s="251">
        <v>21.959</v>
      </c>
      <c r="I543" s="252"/>
      <c r="J543" s="253">
        <f>ROUND(I543*H543,2)</f>
        <v>0</v>
      </c>
      <c r="K543" s="249" t="s">
        <v>156</v>
      </c>
      <c r="L543" s="254"/>
      <c r="M543" s="255" t="s">
        <v>32</v>
      </c>
      <c r="N543" s="256" t="s">
        <v>47</v>
      </c>
      <c r="O543" s="87"/>
      <c r="P543" s="216">
        <f>O543*H543</f>
        <v>0</v>
      </c>
      <c r="Q543" s="216">
        <v>1.0000000000000001E-05</v>
      </c>
      <c r="R543" s="216">
        <f>Q543*H543</f>
        <v>0.00021959</v>
      </c>
      <c r="S543" s="216">
        <v>0</v>
      </c>
      <c r="T543" s="217">
        <f>S543*H543</f>
        <v>0</v>
      </c>
      <c r="U543" s="41"/>
      <c r="V543" s="41"/>
      <c r="W543" s="41"/>
      <c r="X543" s="41"/>
      <c r="Y543" s="41"/>
      <c r="Z543" s="41"/>
      <c r="AA543" s="41"/>
      <c r="AB543" s="41"/>
      <c r="AC543" s="41"/>
      <c r="AD543" s="41"/>
      <c r="AE543" s="41"/>
      <c r="AR543" s="218" t="s">
        <v>349</v>
      </c>
      <c r="AT543" s="218" t="s">
        <v>197</v>
      </c>
      <c r="AU543" s="218" t="s">
        <v>86</v>
      </c>
      <c r="AY543" s="19" t="s">
        <v>150</v>
      </c>
      <c r="BE543" s="219">
        <f>IF(N543="základní",J543,0)</f>
        <v>0</v>
      </c>
      <c r="BF543" s="219">
        <f>IF(N543="snížená",J543,0)</f>
        <v>0</v>
      </c>
      <c r="BG543" s="219">
        <f>IF(N543="zákl. přenesená",J543,0)</f>
        <v>0</v>
      </c>
      <c r="BH543" s="219">
        <f>IF(N543="sníž. přenesená",J543,0)</f>
        <v>0</v>
      </c>
      <c r="BI543" s="219">
        <f>IF(N543="nulová",J543,0)</f>
        <v>0</v>
      </c>
      <c r="BJ543" s="19" t="s">
        <v>84</v>
      </c>
      <c r="BK543" s="219">
        <f>ROUND(I543*H543,2)</f>
        <v>0</v>
      </c>
      <c r="BL543" s="19" t="s">
        <v>250</v>
      </c>
      <c r="BM543" s="218" t="s">
        <v>996</v>
      </c>
    </row>
    <row r="544" s="14" customFormat="1">
      <c r="A544" s="14"/>
      <c r="B544" s="236"/>
      <c r="C544" s="237"/>
      <c r="D544" s="227" t="s">
        <v>161</v>
      </c>
      <c r="E544" s="237"/>
      <c r="F544" s="239" t="s">
        <v>997</v>
      </c>
      <c r="G544" s="237"/>
      <c r="H544" s="240">
        <v>21.959</v>
      </c>
      <c r="I544" s="241"/>
      <c r="J544" s="237"/>
      <c r="K544" s="237"/>
      <c r="L544" s="242"/>
      <c r="M544" s="243"/>
      <c r="N544" s="244"/>
      <c r="O544" s="244"/>
      <c r="P544" s="244"/>
      <c r="Q544" s="244"/>
      <c r="R544" s="244"/>
      <c r="S544" s="244"/>
      <c r="T544" s="245"/>
      <c r="U544" s="14"/>
      <c r="V544" s="14"/>
      <c r="W544" s="14"/>
      <c r="X544" s="14"/>
      <c r="Y544" s="14"/>
      <c r="Z544" s="14"/>
      <c r="AA544" s="14"/>
      <c r="AB544" s="14"/>
      <c r="AC544" s="14"/>
      <c r="AD544" s="14"/>
      <c r="AE544" s="14"/>
      <c r="AT544" s="246" t="s">
        <v>161</v>
      </c>
      <c r="AU544" s="246" t="s">
        <v>86</v>
      </c>
      <c r="AV544" s="14" t="s">
        <v>86</v>
      </c>
      <c r="AW544" s="14" t="s">
        <v>4</v>
      </c>
      <c r="AX544" s="14" t="s">
        <v>84</v>
      </c>
      <c r="AY544" s="246" t="s">
        <v>150</v>
      </c>
    </row>
    <row r="545" s="2" customFormat="1" ht="21.75" customHeight="1">
      <c r="A545" s="41"/>
      <c r="B545" s="42"/>
      <c r="C545" s="207" t="s">
        <v>998</v>
      </c>
      <c r="D545" s="207" t="s">
        <v>152</v>
      </c>
      <c r="E545" s="208" t="s">
        <v>999</v>
      </c>
      <c r="F545" s="209" t="s">
        <v>1000</v>
      </c>
      <c r="G545" s="210" t="s">
        <v>214</v>
      </c>
      <c r="H545" s="211">
        <v>14.699999999999999</v>
      </c>
      <c r="I545" s="212"/>
      <c r="J545" s="213">
        <f>ROUND(I545*H545,2)</f>
        <v>0</v>
      </c>
      <c r="K545" s="209" t="s">
        <v>156</v>
      </c>
      <c r="L545" s="47"/>
      <c r="M545" s="214" t="s">
        <v>32</v>
      </c>
      <c r="N545" s="215" t="s">
        <v>47</v>
      </c>
      <c r="O545" s="87"/>
      <c r="P545" s="216">
        <f>O545*H545</f>
        <v>0</v>
      </c>
      <c r="Q545" s="216">
        <v>2.0000000000000002E-05</v>
      </c>
      <c r="R545" s="216">
        <f>Q545*H545</f>
        <v>0.00029399999999999999</v>
      </c>
      <c r="S545" s="216">
        <v>0</v>
      </c>
      <c r="T545" s="217">
        <f>S545*H545</f>
        <v>0</v>
      </c>
      <c r="U545" s="41"/>
      <c r="V545" s="41"/>
      <c r="W545" s="41"/>
      <c r="X545" s="41"/>
      <c r="Y545" s="41"/>
      <c r="Z545" s="41"/>
      <c r="AA545" s="41"/>
      <c r="AB545" s="41"/>
      <c r="AC545" s="41"/>
      <c r="AD545" s="41"/>
      <c r="AE545" s="41"/>
      <c r="AR545" s="218" t="s">
        <v>250</v>
      </c>
      <c r="AT545" s="218" t="s">
        <v>152</v>
      </c>
      <c r="AU545" s="218" t="s">
        <v>86</v>
      </c>
      <c r="AY545" s="19" t="s">
        <v>150</v>
      </c>
      <c r="BE545" s="219">
        <f>IF(N545="základní",J545,0)</f>
        <v>0</v>
      </c>
      <c r="BF545" s="219">
        <f>IF(N545="snížená",J545,0)</f>
        <v>0</v>
      </c>
      <c r="BG545" s="219">
        <f>IF(N545="zákl. přenesená",J545,0)</f>
        <v>0</v>
      </c>
      <c r="BH545" s="219">
        <f>IF(N545="sníž. přenesená",J545,0)</f>
        <v>0</v>
      </c>
      <c r="BI545" s="219">
        <f>IF(N545="nulová",J545,0)</f>
        <v>0</v>
      </c>
      <c r="BJ545" s="19" t="s">
        <v>84</v>
      </c>
      <c r="BK545" s="219">
        <f>ROUND(I545*H545,2)</f>
        <v>0</v>
      </c>
      <c r="BL545" s="19" t="s">
        <v>250</v>
      </c>
      <c r="BM545" s="218" t="s">
        <v>1001</v>
      </c>
    </row>
    <row r="546" s="2" customFormat="1">
      <c r="A546" s="41"/>
      <c r="B546" s="42"/>
      <c r="C546" s="43"/>
      <c r="D546" s="220" t="s">
        <v>159</v>
      </c>
      <c r="E546" s="43"/>
      <c r="F546" s="221" t="s">
        <v>1002</v>
      </c>
      <c r="G546" s="43"/>
      <c r="H546" s="43"/>
      <c r="I546" s="222"/>
      <c r="J546" s="43"/>
      <c r="K546" s="43"/>
      <c r="L546" s="47"/>
      <c r="M546" s="223"/>
      <c r="N546" s="224"/>
      <c r="O546" s="87"/>
      <c r="P546" s="87"/>
      <c r="Q546" s="87"/>
      <c r="R546" s="87"/>
      <c r="S546" s="87"/>
      <c r="T546" s="88"/>
      <c r="U546" s="41"/>
      <c r="V546" s="41"/>
      <c r="W546" s="41"/>
      <c r="X546" s="41"/>
      <c r="Y546" s="41"/>
      <c r="Z546" s="41"/>
      <c r="AA546" s="41"/>
      <c r="AB546" s="41"/>
      <c r="AC546" s="41"/>
      <c r="AD546" s="41"/>
      <c r="AE546" s="41"/>
      <c r="AT546" s="19" t="s">
        <v>159</v>
      </c>
      <c r="AU546" s="19" t="s">
        <v>86</v>
      </c>
    </row>
    <row r="547" s="14" customFormat="1">
      <c r="A547" s="14"/>
      <c r="B547" s="236"/>
      <c r="C547" s="237"/>
      <c r="D547" s="227" t="s">
        <v>161</v>
      </c>
      <c r="E547" s="238" t="s">
        <v>32</v>
      </c>
      <c r="F547" s="239" t="s">
        <v>1003</v>
      </c>
      <c r="G547" s="237"/>
      <c r="H547" s="240">
        <v>14.699999999999999</v>
      </c>
      <c r="I547" s="241"/>
      <c r="J547" s="237"/>
      <c r="K547" s="237"/>
      <c r="L547" s="242"/>
      <c r="M547" s="243"/>
      <c r="N547" s="244"/>
      <c r="O547" s="244"/>
      <c r="P547" s="244"/>
      <c r="Q547" s="244"/>
      <c r="R547" s="244"/>
      <c r="S547" s="244"/>
      <c r="T547" s="245"/>
      <c r="U547" s="14"/>
      <c r="V547" s="14"/>
      <c r="W547" s="14"/>
      <c r="X547" s="14"/>
      <c r="Y547" s="14"/>
      <c r="Z547" s="14"/>
      <c r="AA547" s="14"/>
      <c r="AB547" s="14"/>
      <c r="AC547" s="14"/>
      <c r="AD547" s="14"/>
      <c r="AE547" s="14"/>
      <c r="AT547" s="246" t="s">
        <v>161</v>
      </c>
      <c r="AU547" s="246" t="s">
        <v>86</v>
      </c>
      <c r="AV547" s="14" t="s">
        <v>86</v>
      </c>
      <c r="AW547" s="14" t="s">
        <v>38</v>
      </c>
      <c r="AX547" s="14" t="s">
        <v>84</v>
      </c>
      <c r="AY547" s="246" t="s">
        <v>150</v>
      </c>
    </row>
    <row r="548" s="2" customFormat="1" ht="16.5" customHeight="1">
      <c r="A548" s="41"/>
      <c r="B548" s="42"/>
      <c r="C548" s="207" t="s">
        <v>1004</v>
      </c>
      <c r="D548" s="207" t="s">
        <v>152</v>
      </c>
      <c r="E548" s="208" t="s">
        <v>1005</v>
      </c>
      <c r="F548" s="209" t="s">
        <v>1006</v>
      </c>
      <c r="G548" s="210" t="s">
        <v>214</v>
      </c>
      <c r="H548" s="211">
        <v>59.399999999999999</v>
      </c>
      <c r="I548" s="212"/>
      <c r="J548" s="213">
        <f>ROUND(I548*H548,2)</f>
        <v>0</v>
      </c>
      <c r="K548" s="209" t="s">
        <v>156</v>
      </c>
      <c r="L548" s="47"/>
      <c r="M548" s="214" t="s">
        <v>32</v>
      </c>
      <c r="N548" s="215" t="s">
        <v>47</v>
      </c>
      <c r="O548" s="87"/>
      <c r="P548" s="216">
        <f>O548*H548</f>
        <v>0</v>
      </c>
      <c r="Q548" s="216">
        <v>1.0000000000000001E-05</v>
      </c>
      <c r="R548" s="216">
        <f>Q548*H548</f>
        <v>0.00059400000000000002</v>
      </c>
      <c r="S548" s="216">
        <v>0</v>
      </c>
      <c r="T548" s="217">
        <f>S548*H548</f>
        <v>0</v>
      </c>
      <c r="U548" s="41"/>
      <c r="V548" s="41"/>
      <c r="W548" s="41"/>
      <c r="X548" s="41"/>
      <c r="Y548" s="41"/>
      <c r="Z548" s="41"/>
      <c r="AA548" s="41"/>
      <c r="AB548" s="41"/>
      <c r="AC548" s="41"/>
      <c r="AD548" s="41"/>
      <c r="AE548" s="41"/>
      <c r="AR548" s="218" t="s">
        <v>250</v>
      </c>
      <c r="AT548" s="218" t="s">
        <v>152</v>
      </c>
      <c r="AU548" s="218" t="s">
        <v>86</v>
      </c>
      <c r="AY548" s="19" t="s">
        <v>150</v>
      </c>
      <c r="BE548" s="219">
        <f>IF(N548="základní",J548,0)</f>
        <v>0</v>
      </c>
      <c r="BF548" s="219">
        <f>IF(N548="snížená",J548,0)</f>
        <v>0</v>
      </c>
      <c r="BG548" s="219">
        <f>IF(N548="zákl. přenesená",J548,0)</f>
        <v>0</v>
      </c>
      <c r="BH548" s="219">
        <f>IF(N548="sníž. přenesená",J548,0)</f>
        <v>0</v>
      </c>
      <c r="BI548" s="219">
        <f>IF(N548="nulová",J548,0)</f>
        <v>0</v>
      </c>
      <c r="BJ548" s="19" t="s">
        <v>84</v>
      </c>
      <c r="BK548" s="219">
        <f>ROUND(I548*H548,2)</f>
        <v>0</v>
      </c>
      <c r="BL548" s="19" t="s">
        <v>250</v>
      </c>
      <c r="BM548" s="218" t="s">
        <v>1007</v>
      </c>
    </row>
    <row r="549" s="2" customFormat="1">
      <c r="A549" s="41"/>
      <c r="B549" s="42"/>
      <c r="C549" s="43"/>
      <c r="D549" s="220" t="s">
        <v>159</v>
      </c>
      <c r="E549" s="43"/>
      <c r="F549" s="221" t="s">
        <v>1008</v>
      </c>
      <c r="G549" s="43"/>
      <c r="H549" s="43"/>
      <c r="I549" s="222"/>
      <c r="J549" s="43"/>
      <c r="K549" s="43"/>
      <c r="L549" s="47"/>
      <c r="M549" s="223"/>
      <c r="N549" s="224"/>
      <c r="O549" s="87"/>
      <c r="P549" s="87"/>
      <c r="Q549" s="87"/>
      <c r="R549" s="87"/>
      <c r="S549" s="87"/>
      <c r="T549" s="88"/>
      <c r="U549" s="41"/>
      <c r="V549" s="41"/>
      <c r="W549" s="41"/>
      <c r="X549" s="41"/>
      <c r="Y549" s="41"/>
      <c r="Z549" s="41"/>
      <c r="AA549" s="41"/>
      <c r="AB549" s="41"/>
      <c r="AC549" s="41"/>
      <c r="AD549" s="41"/>
      <c r="AE549" s="41"/>
      <c r="AT549" s="19" t="s">
        <v>159</v>
      </c>
      <c r="AU549" s="19" t="s">
        <v>86</v>
      </c>
    </row>
    <row r="550" s="14" customFormat="1">
      <c r="A550" s="14"/>
      <c r="B550" s="236"/>
      <c r="C550" s="237"/>
      <c r="D550" s="227" t="s">
        <v>161</v>
      </c>
      <c r="E550" s="238" t="s">
        <v>32</v>
      </c>
      <c r="F550" s="239" t="s">
        <v>1009</v>
      </c>
      <c r="G550" s="237"/>
      <c r="H550" s="240">
        <v>48</v>
      </c>
      <c r="I550" s="241"/>
      <c r="J550" s="237"/>
      <c r="K550" s="237"/>
      <c r="L550" s="242"/>
      <c r="M550" s="243"/>
      <c r="N550" s="244"/>
      <c r="O550" s="244"/>
      <c r="P550" s="244"/>
      <c r="Q550" s="244"/>
      <c r="R550" s="244"/>
      <c r="S550" s="244"/>
      <c r="T550" s="245"/>
      <c r="U550" s="14"/>
      <c r="V550" s="14"/>
      <c r="W550" s="14"/>
      <c r="X550" s="14"/>
      <c r="Y550" s="14"/>
      <c r="Z550" s="14"/>
      <c r="AA550" s="14"/>
      <c r="AB550" s="14"/>
      <c r="AC550" s="14"/>
      <c r="AD550" s="14"/>
      <c r="AE550" s="14"/>
      <c r="AT550" s="246" t="s">
        <v>161</v>
      </c>
      <c r="AU550" s="246" t="s">
        <v>86</v>
      </c>
      <c r="AV550" s="14" t="s">
        <v>86</v>
      </c>
      <c r="AW550" s="14" t="s">
        <v>38</v>
      </c>
      <c r="AX550" s="14" t="s">
        <v>76</v>
      </c>
      <c r="AY550" s="246" t="s">
        <v>150</v>
      </c>
    </row>
    <row r="551" s="14" customFormat="1">
      <c r="A551" s="14"/>
      <c r="B551" s="236"/>
      <c r="C551" s="237"/>
      <c r="D551" s="227" t="s">
        <v>161</v>
      </c>
      <c r="E551" s="238" t="s">
        <v>32</v>
      </c>
      <c r="F551" s="239" t="s">
        <v>1010</v>
      </c>
      <c r="G551" s="237"/>
      <c r="H551" s="240">
        <v>11.4</v>
      </c>
      <c r="I551" s="241"/>
      <c r="J551" s="237"/>
      <c r="K551" s="237"/>
      <c r="L551" s="242"/>
      <c r="M551" s="243"/>
      <c r="N551" s="244"/>
      <c r="O551" s="244"/>
      <c r="P551" s="244"/>
      <c r="Q551" s="244"/>
      <c r="R551" s="244"/>
      <c r="S551" s="244"/>
      <c r="T551" s="245"/>
      <c r="U551" s="14"/>
      <c r="V551" s="14"/>
      <c r="W551" s="14"/>
      <c r="X551" s="14"/>
      <c r="Y551" s="14"/>
      <c r="Z551" s="14"/>
      <c r="AA551" s="14"/>
      <c r="AB551" s="14"/>
      <c r="AC551" s="14"/>
      <c r="AD551" s="14"/>
      <c r="AE551" s="14"/>
      <c r="AT551" s="246" t="s">
        <v>161</v>
      </c>
      <c r="AU551" s="246" t="s">
        <v>86</v>
      </c>
      <c r="AV551" s="14" t="s">
        <v>86</v>
      </c>
      <c r="AW551" s="14" t="s">
        <v>38</v>
      </c>
      <c r="AX551" s="14" t="s">
        <v>76</v>
      </c>
      <c r="AY551" s="246" t="s">
        <v>150</v>
      </c>
    </row>
    <row r="552" s="15" customFormat="1">
      <c r="A552" s="15"/>
      <c r="B552" s="258"/>
      <c r="C552" s="259"/>
      <c r="D552" s="227" t="s">
        <v>161</v>
      </c>
      <c r="E552" s="260" t="s">
        <v>32</v>
      </c>
      <c r="F552" s="261" t="s">
        <v>229</v>
      </c>
      <c r="G552" s="259"/>
      <c r="H552" s="262">
        <v>59.399999999999999</v>
      </c>
      <c r="I552" s="263"/>
      <c r="J552" s="259"/>
      <c r="K552" s="259"/>
      <c r="L552" s="264"/>
      <c r="M552" s="265"/>
      <c r="N552" s="266"/>
      <c r="O552" s="266"/>
      <c r="P552" s="266"/>
      <c r="Q552" s="266"/>
      <c r="R552" s="266"/>
      <c r="S552" s="266"/>
      <c r="T552" s="267"/>
      <c r="U552" s="15"/>
      <c r="V552" s="15"/>
      <c r="W552" s="15"/>
      <c r="X552" s="15"/>
      <c r="Y552" s="15"/>
      <c r="Z552" s="15"/>
      <c r="AA552" s="15"/>
      <c r="AB552" s="15"/>
      <c r="AC552" s="15"/>
      <c r="AD552" s="15"/>
      <c r="AE552" s="15"/>
      <c r="AT552" s="268" t="s">
        <v>161</v>
      </c>
      <c r="AU552" s="268" t="s">
        <v>86</v>
      </c>
      <c r="AV552" s="15" t="s">
        <v>157</v>
      </c>
      <c r="AW552" s="15" t="s">
        <v>38</v>
      </c>
      <c r="AX552" s="15" t="s">
        <v>84</v>
      </c>
      <c r="AY552" s="268" t="s">
        <v>150</v>
      </c>
    </row>
    <row r="553" s="2" customFormat="1" ht="16.5" customHeight="1">
      <c r="A553" s="41"/>
      <c r="B553" s="42"/>
      <c r="C553" s="207" t="s">
        <v>1011</v>
      </c>
      <c r="D553" s="207" t="s">
        <v>152</v>
      </c>
      <c r="E553" s="208" t="s">
        <v>1012</v>
      </c>
      <c r="F553" s="209" t="s">
        <v>1013</v>
      </c>
      <c r="G553" s="210" t="s">
        <v>214</v>
      </c>
      <c r="H553" s="211">
        <v>70</v>
      </c>
      <c r="I553" s="212"/>
      <c r="J553" s="213">
        <f>ROUND(I553*H553,2)</f>
        <v>0</v>
      </c>
      <c r="K553" s="209" t="s">
        <v>156</v>
      </c>
      <c r="L553" s="47"/>
      <c r="M553" s="214" t="s">
        <v>32</v>
      </c>
      <c r="N553" s="215" t="s">
        <v>47</v>
      </c>
      <c r="O553" s="87"/>
      <c r="P553" s="216">
        <f>O553*H553</f>
        <v>0</v>
      </c>
      <c r="Q553" s="216">
        <v>1.0000000000000001E-05</v>
      </c>
      <c r="R553" s="216">
        <f>Q553*H553</f>
        <v>0.0007000000000000001</v>
      </c>
      <c r="S553" s="216">
        <v>0</v>
      </c>
      <c r="T553" s="217">
        <f>S553*H553</f>
        <v>0</v>
      </c>
      <c r="U553" s="41"/>
      <c r="V553" s="41"/>
      <c r="W553" s="41"/>
      <c r="X553" s="41"/>
      <c r="Y553" s="41"/>
      <c r="Z553" s="41"/>
      <c r="AA553" s="41"/>
      <c r="AB553" s="41"/>
      <c r="AC553" s="41"/>
      <c r="AD553" s="41"/>
      <c r="AE553" s="41"/>
      <c r="AR553" s="218" t="s">
        <v>250</v>
      </c>
      <c r="AT553" s="218" t="s">
        <v>152</v>
      </c>
      <c r="AU553" s="218" t="s">
        <v>86</v>
      </c>
      <c r="AY553" s="19" t="s">
        <v>150</v>
      </c>
      <c r="BE553" s="219">
        <f>IF(N553="základní",J553,0)</f>
        <v>0</v>
      </c>
      <c r="BF553" s="219">
        <f>IF(N553="snížená",J553,0)</f>
        <v>0</v>
      </c>
      <c r="BG553" s="219">
        <f>IF(N553="zákl. přenesená",J553,0)</f>
        <v>0</v>
      </c>
      <c r="BH553" s="219">
        <f>IF(N553="sníž. přenesená",J553,0)</f>
        <v>0</v>
      </c>
      <c r="BI553" s="219">
        <f>IF(N553="nulová",J553,0)</f>
        <v>0</v>
      </c>
      <c r="BJ553" s="19" t="s">
        <v>84</v>
      </c>
      <c r="BK553" s="219">
        <f>ROUND(I553*H553,2)</f>
        <v>0</v>
      </c>
      <c r="BL553" s="19" t="s">
        <v>250</v>
      </c>
      <c r="BM553" s="218" t="s">
        <v>1014</v>
      </c>
    </row>
    <row r="554" s="2" customFormat="1">
      <c r="A554" s="41"/>
      <c r="B554" s="42"/>
      <c r="C554" s="43"/>
      <c r="D554" s="220" t="s">
        <v>159</v>
      </c>
      <c r="E554" s="43"/>
      <c r="F554" s="221" t="s">
        <v>1015</v>
      </c>
      <c r="G554" s="43"/>
      <c r="H554" s="43"/>
      <c r="I554" s="222"/>
      <c r="J554" s="43"/>
      <c r="K554" s="43"/>
      <c r="L554" s="47"/>
      <c r="M554" s="223"/>
      <c r="N554" s="224"/>
      <c r="O554" s="87"/>
      <c r="P554" s="87"/>
      <c r="Q554" s="87"/>
      <c r="R554" s="87"/>
      <c r="S554" s="87"/>
      <c r="T554" s="88"/>
      <c r="U554" s="41"/>
      <c r="V554" s="41"/>
      <c r="W554" s="41"/>
      <c r="X554" s="41"/>
      <c r="Y554" s="41"/>
      <c r="Z554" s="41"/>
      <c r="AA554" s="41"/>
      <c r="AB554" s="41"/>
      <c r="AC554" s="41"/>
      <c r="AD554" s="41"/>
      <c r="AE554" s="41"/>
      <c r="AT554" s="19" t="s">
        <v>159</v>
      </c>
      <c r="AU554" s="19" t="s">
        <v>86</v>
      </c>
    </row>
    <row r="555" s="2" customFormat="1" ht="16.5" customHeight="1">
      <c r="A555" s="41"/>
      <c r="B555" s="42"/>
      <c r="C555" s="207" t="s">
        <v>1016</v>
      </c>
      <c r="D555" s="207" t="s">
        <v>152</v>
      </c>
      <c r="E555" s="208" t="s">
        <v>1017</v>
      </c>
      <c r="F555" s="209" t="s">
        <v>1018</v>
      </c>
      <c r="G555" s="210" t="s">
        <v>214</v>
      </c>
      <c r="H555" s="211">
        <v>12.5</v>
      </c>
      <c r="I555" s="212"/>
      <c r="J555" s="213">
        <f>ROUND(I555*H555,2)</f>
        <v>0</v>
      </c>
      <c r="K555" s="209" t="s">
        <v>156</v>
      </c>
      <c r="L555" s="47"/>
      <c r="M555" s="214" t="s">
        <v>32</v>
      </c>
      <c r="N555" s="215" t="s">
        <v>47</v>
      </c>
      <c r="O555" s="87"/>
      <c r="P555" s="216">
        <f>O555*H555</f>
        <v>0</v>
      </c>
      <c r="Q555" s="216">
        <v>1.0000000000000001E-05</v>
      </c>
      <c r="R555" s="216">
        <f>Q555*H555</f>
        <v>0.000125</v>
      </c>
      <c r="S555" s="216">
        <v>0</v>
      </c>
      <c r="T555" s="217">
        <f>S555*H555</f>
        <v>0</v>
      </c>
      <c r="U555" s="41"/>
      <c r="V555" s="41"/>
      <c r="W555" s="41"/>
      <c r="X555" s="41"/>
      <c r="Y555" s="41"/>
      <c r="Z555" s="41"/>
      <c r="AA555" s="41"/>
      <c r="AB555" s="41"/>
      <c r="AC555" s="41"/>
      <c r="AD555" s="41"/>
      <c r="AE555" s="41"/>
      <c r="AR555" s="218" t="s">
        <v>250</v>
      </c>
      <c r="AT555" s="218" t="s">
        <v>152</v>
      </c>
      <c r="AU555" s="218" t="s">
        <v>86</v>
      </c>
      <c r="AY555" s="19" t="s">
        <v>150</v>
      </c>
      <c r="BE555" s="219">
        <f>IF(N555="základní",J555,0)</f>
        <v>0</v>
      </c>
      <c r="BF555" s="219">
        <f>IF(N555="snížená",J555,0)</f>
        <v>0</v>
      </c>
      <c r="BG555" s="219">
        <f>IF(N555="zákl. přenesená",J555,0)</f>
        <v>0</v>
      </c>
      <c r="BH555" s="219">
        <f>IF(N555="sníž. přenesená",J555,0)</f>
        <v>0</v>
      </c>
      <c r="BI555" s="219">
        <f>IF(N555="nulová",J555,0)</f>
        <v>0</v>
      </c>
      <c r="BJ555" s="19" t="s">
        <v>84</v>
      </c>
      <c r="BK555" s="219">
        <f>ROUND(I555*H555,2)</f>
        <v>0</v>
      </c>
      <c r="BL555" s="19" t="s">
        <v>250</v>
      </c>
      <c r="BM555" s="218" t="s">
        <v>1019</v>
      </c>
    </row>
    <row r="556" s="2" customFormat="1">
      <c r="A556" s="41"/>
      <c r="B556" s="42"/>
      <c r="C556" s="43"/>
      <c r="D556" s="220" t="s">
        <v>159</v>
      </c>
      <c r="E556" s="43"/>
      <c r="F556" s="221" t="s">
        <v>1020</v>
      </c>
      <c r="G556" s="43"/>
      <c r="H556" s="43"/>
      <c r="I556" s="222"/>
      <c r="J556" s="43"/>
      <c r="K556" s="43"/>
      <c r="L556" s="47"/>
      <c r="M556" s="223"/>
      <c r="N556" s="224"/>
      <c r="O556" s="87"/>
      <c r="P556" s="87"/>
      <c r="Q556" s="87"/>
      <c r="R556" s="87"/>
      <c r="S556" s="87"/>
      <c r="T556" s="88"/>
      <c r="U556" s="41"/>
      <c r="V556" s="41"/>
      <c r="W556" s="41"/>
      <c r="X556" s="41"/>
      <c r="Y556" s="41"/>
      <c r="Z556" s="41"/>
      <c r="AA556" s="41"/>
      <c r="AB556" s="41"/>
      <c r="AC556" s="41"/>
      <c r="AD556" s="41"/>
      <c r="AE556" s="41"/>
      <c r="AT556" s="19" t="s">
        <v>159</v>
      </c>
      <c r="AU556" s="19" t="s">
        <v>86</v>
      </c>
    </row>
    <row r="557" s="2" customFormat="1" ht="24.15" customHeight="1">
      <c r="A557" s="41"/>
      <c r="B557" s="42"/>
      <c r="C557" s="207" t="s">
        <v>1021</v>
      </c>
      <c r="D557" s="207" t="s">
        <v>152</v>
      </c>
      <c r="E557" s="208" t="s">
        <v>1022</v>
      </c>
      <c r="F557" s="209" t="s">
        <v>1023</v>
      </c>
      <c r="G557" s="210" t="s">
        <v>214</v>
      </c>
      <c r="H557" s="211">
        <v>224.81999999999999</v>
      </c>
      <c r="I557" s="212"/>
      <c r="J557" s="213">
        <f>ROUND(I557*H557,2)</f>
        <v>0</v>
      </c>
      <c r="K557" s="209" t="s">
        <v>156</v>
      </c>
      <c r="L557" s="47"/>
      <c r="M557" s="214" t="s">
        <v>32</v>
      </c>
      <c r="N557" s="215" t="s">
        <v>47</v>
      </c>
      <c r="O557" s="87"/>
      <c r="P557" s="216">
        <f>O557*H557</f>
        <v>0</v>
      </c>
      <c r="Q557" s="216">
        <v>0.00029</v>
      </c>
      <c r="R557" s="216">
        <f>Q557*H557</f>
        <v>0.0651978</v>
      </c>
      <c r="S557" s="216">
        <v>0</v>
      </c>
      <c r="T557" s="217">
        <f>S557*H557</f>
        <v>0</v>
      </c>
      <c r="U557" s="41"/>
      <c r="V557" s="41"/>
      <c r="W557" s="41"/>
      <c r="X557" s="41"/>
      <c r="Y557" s="41"/>
      <c r="Z557" s="41"/>
      <c r="AA557" s="41"/>
      <c r="AB557" s="41"/>
      <c r="AC557" s="41"/>
      <c r="AD557" s="41"/>
      <c r="AE557" s="41"/>
      <c r="AR557" s="218" t="s">
        <v>250</v>
      </c>
      <c r="AT557" s="218" t="s">
        <v>152</v>
      </c>
      <c r="AU557" s="218" t="s">
        <v>86</v>
      </c>
      <c r="AY557" s="19" t="s">
        <v>150</v>
      </c>
      <c r="BE557" s="219">
        <f>IF(N557="základní",J557,0)</f>
        <v>0</v>
      </c>
      <c r="BF557" s="219">
        <f>IF(N557="snížená",J557,0)</f>
        <v>0</v>
      </c>
      <c r="BG557" s="219">
        <f>IF(N557="zákl. přenesená",J557,0)</f>
        <v>0</v>
      </c>
      <c r="BH557" s="219">
        <f>IF(N557="sníž. přenesená",J557,0)</f>
        <v>0</v>
      </c>
      <c r="BI557" s="219">
        <f>IF(N557="nulová",J557,0)</f>
        <v>0</v>
      </c>
      <c r="BJ557" s="19" t="s">
        <v>84</v>
      </c>
      <c r="BK557" s="219">
        <f>ROUND(I557*H557,2)</f>
        <v>0</v>
      </c>
      <c r="BL557" s="19" t="s">
        <v>250</v>
      </c>
      <c r="BM557" s="218" t="s">
        <v>1024</v>
      </c>
    </row>
    <row r="558" s="2" customFormat="1">
      <c r="A558" s="41"/>
      <c r="B558" s="42"/>
      <c r="C558" s="43"/>
      <c r="D558" s="220" t="s">
        <v>159</v>
      </c>
      <c r="E558" s="43"/>
      <c r="F558" s="221" t="s">
        <v>1025</v>
      </c>
      <c r="G558" s="43"/>
      <c r="H558" s="43"/>
      <c r="I558" s="222"/>
      <c r="J558" s="43"/>
      <c r="K558" s="43"/>
      <c r="L558" s="47"/>
      <c r="M558" s="223"/>
      <c r="N558" s="224"/>
      <c r="O558" s="87"/>
      <c r="P558" s="87"/>
      <c r="Q558" s="87"/>
      <c r="R558" s="87"/>
      <c r="S558" s="87"/>
      <c r="T558" s="88"/>
      <c r="U558" s="41"/>
      <c r="V558" s="41"/>
      <c r="W558" s="41"/>
      <c r="X558" s="41"/>
      <c r="Y558" s="41"/>
      <c r="Z558" s="41"/>
      <c r="AA558" s="41"/>
      <c r="AB558" s="41"/>
      <c r="AC558" s="41"/>
      <c r="AD558" s="41"/>
      <c r="AE558" s="41"/>
      <c r="AT558" s="19" t="s">
        <v>159</v>
      </c>
      <c r="AU558" s="19" t="s">
        <v>86</v>
      </c>
    </row>
    <row r="559" s="14" customFormat="1">
      <c r="A559" s="14"/>
      <c r="B559" s="236"/>
      <c r="C559" s="237"/>
      <c r="D559" s="227" t="s">
        <v>161</v>
      </c>
      <c r="E559" s="238" t="s">
        <v>32</v>
      </c>
      <c r="F559" s="239" t="s">
        <v>1026</v>
      </c>
      <c r="G559" s="237"/>
      <c r="H559" s="240">
        <v>173.40000000000001</v>
      </c>
      <c r="I559" s="241"/>
      <c r="J559" s="237"/>
      <c r="K559" s="237"/>
      <c r="L559" s="242"/>
      <c r="M559" s="243"/>
      <c r="N559" s="244"/>
      <c r="O559" s="244"/>
      <c r="P559" s="244"/>
      <c r="Q559" s="244"/>
      <c r="R559" s="244"/>
      <c r="S559" s="244"/>
      <c r="T559" s="245"/>
      <c r="U559" s="14"/>
      <c r="V559" s="14"/>
      <c r="W559" s="14"/>
      <c r="X559" s="14"/>
      <c r="Y559" s="14"/>
      <c r="Z559" s="14"/>
      <c r="AA559" s="14"/>
      <c r="AB559" s="14"/>
      <c r="AC559" s="14"/>
      <c r="AD559" s="14"/>
      <c r="AE559" s="14"/>
      <c r="AT559" s="246" t="s">
        <v>161</v>
      </c>
      <c r="AU559" s="246" t="s">
        <v>86</v>
      </c>
      <c r="AV559" s="14" t="s">
        <v>86</v>
      </c>
      <c r="AW559" s="14" t="s">
        <v>38</v>
      </c>
      <c r="AX559" s="14" t="s">
        <v>76</v>
      </c>
      <c r="AY559" s="246" t="s">
        <v>150</v>
      </c>
    </row>
    <row r="560" s="14" customFormat="1">
      <c r="A560" s="14"/>
      <c r="B560" s="236"/>
      <c r="C560" s="237"/>
      <c r="D560" s="227" t="s">
        <v>161</v>
      </c>
      <c r="E560" s="238" t="s">
        <v>32</v>
      </c>
      <c r="F560" s="239" t="s">
        <v>1027</v>
      </c>
      <c r="G560" s="237"/>
      <c r="H560" s="240">
        <v>51.420000000000002</v>
      </c>
      <c r="I560" s="241"/>
      <c r="J560" s="237"/>
      <c r="K560" s="237"/>
      <c r="L560" s="242"/>
      <c r="M560" s="243"/>
      <c r="N560" s="244"/>
      <c r="O560" s="244"/>
      <c r="P560" s="244"/>
      <c r="Q560" s="244"/>
      <c r="R560" s="244"/>
      <c r="S560" s="244"/>
      <c r="T560" s="245"/>
      <c r="U560" s="14"/>
      <c r="V560" s="14"/>
      <c r="W560" s="14"/>
      <c r="X560" s="14"/>
      <c r="Y560" s="14"/>
      <c r="Z560" s="14"/>
      <c r="AA560" s="14"/>
      <c r="AB560" s="14"/>
      <c r="AC560" s="14"/>
      <c r="AD560" s="14"/>
      <c r="AE560" s="14"/>
      <c r="AT560" s="246" t="s">
        <v>161</v>
      </c>
      <c r="AU560" s="246" t="s">
        <v>86</v>
      </c>
      <c r="AV560" s="14" t="s">
        <v>86</v>
      </c>
      <c r="AW560" s="14" t="s">
        <v>38</v>
      </c>
      <c r="AX560" s="14" t="s">
        <v>76</v>
      </c>
      <c r="AY560" s="246" t="s">
        <v>150</v>
      </c>
    </row>
    <row r="561" s="15" customFormat="1">
      <c r="A561" s="15"/>
      <c r="B561" s="258"/>
      <c r="C561" s="259"/>
      <c r="D561" s="227" t="s">
        <v>161</v>
      </c>
      <c r="E561" s="260" t="s">
        <v>32</v>
      </c>
      <c r="F561" s="261" t="s">
        <v>229</v>
      </c>
      <c r="G561" s="259"/>
      <c r="H561" s="262">
        <v>224.81999999999999</v>
      </c>
      <c r="I561" s="263"/>
      <c r="J561" s="259"/>
      <c r="K561" s="259"/>
      <c r="L561" s="264"/>
      <c r="M561" s="265"/>
      <c r="N561" s="266"/>
      <c r="O561" s="266"/>
      <c r="P561" s="266"/>
      <c r="Q561" s="266"/>
      <c r="R561" s="266"/>
      <c r="S561" s="266"/>
      <c r="T561" s="267"/>
      <c r="U561" s="15"/>
      <c r="V561" s="15"/>
      <c r="W561" s="15"/>
      <c r="X561" s="15"/>
      <c r="Y561" s="15"/>
      <c r="Z561" s="15"/>
      <c r="AA561" s="15"/>
      <c r="AB561" s="15"/>
      <c r="AC561" s="15"/>
      <c r="AD561" s="15"/>
      <c r="AE561" s="15"/>
      <c r="AT561" s="268" t="s">
        <v>161</v>
      </c>
      <c r="AU561" s="268" t="s">
        <v>86</v>
      </c>
      <c r="AV561" s="15" t="s">
        <v>157</v>
      </c>
      <c r="AW561" s="15" t="s">
        <v>38</v>
      </c>
      <c r="AX561" s="15" t="s">
        <v>84</v>
      </c>
      <c r="AY561" s="268" t="s">
        <v>150</v>
      </c>
    </row>
    <row r="562" s="12" customFormat="1" ht="22.8" customHeight="1">
      <c r="A562" s="12"/>
      <c r="B562" s="191"/>
      <c r="C562" s="192"/>
      <c r="D562" s="193" t="s">
        <v>75</v>
      </c>
      <c r="E562" s="205" t="s">
        <v>1028</v>
      </c>
      <c r="F562" s="205" t="s">
        <v>1029</v>
      </c>
      <c r="G562" s="192"/>
      <c r="H562" s="192"/>
      <c r="I562" s="195"/>
      <c r="J562" s="206">
        <f>BK562</f>
        <v>0</v>
      </c>
      <c r="K562" s="192"/>
      <c r="L562" s="197"/>
      <c r="M562" s="198"/>
      <c r="N562" s="199"/>
      <c r="O562" s="199"/>
      <c r="P562" s="200">
        <f>SUM(P563:P569)</f>
        <v>0</v>
      </c>
      <c r="Q562" s="199"/>
      <c r="R562" s="200">
        <f>SUM(R563:R569)</f>
        <v>0</v>
      </c>
      <c r="S562" s="199"/>
      <c r="T562" s="201">
        <f>SUM(T563:T569)</f>
        <v>0.1905</v>
      </c>
      <c r="U562" s="12"/>
      <c r="V562" s="12"/>
      <c r="W562" s="12"/>
      <c r="X562" s="12"/>
      <c r="Y562" s="12"/>
      <c r="Z562" s="12"/>
      <c r="AA562" s="12"/>
      <c r="AB562" s="12"/>
      <c r="AC562" s="12"/>
      <c r="AD562" s="12"/>
      <c r="AE562" s="12"/>
      <c r="AR562" s="202" t="s">
        <v>86</v>
      </c>
      <c r="AT562" s="203" t="s">
        <v>75</v>
      </c>
      <c r="AU562" s="203" t="s">
        <v>84</v>
      </c>
      <c r="AY562" s="202" t="s">
        <v>150</v>
      </c>
      <c r="BK562" s="204">
        <f>SUM(BK563:BK569)</f>
        <v>0</v>
      </c>
    </row>
    <row r="563" s="2" customFormat="1" ht="16.5" customHeight="1">
      <c r="A563" s="41"/>
      <c r="B563" s="42"/>
      <c r="C563" s="207" t="s">
        <v>1030</v>
      </c>
      <c r="D563" s="207" t="s">
        <v>152</v>
      </c>
      <c r="E563" s="208" t="s">
        <v>1031</v>
      </c>
      <c r="F563" s="209" t="s">
        <v>1032</v>
      </c>
      <c r="G563" s="210" t="s">
        <v>214</v>
      </c>
      <c r="H563" s="211">
        <v>19.050000000000001</v>
      </c>
      <c r="I563" s="212"/>
      <c r="J563" s="213">
        <f>ROUND(I563*H563,2)</f>
        <v>0</v>
      </c>
      <c r="K563" s="209" t="s">
        <v>156</v>
      </c>
      <c r="L563" s="47"/>
      <c r="M563" s="214" t="s">
        <v>32</v>
      </c>
      <c r="N563" s="215" t="s">
        <v>47</v>
      </c>
      <c r="O563" s="87"/>
      <c r="P563" s="216">
        <f>O563*H563</f>
        <v>0</v>
      </c>
      <c r="Q563" s="216">
        <v>0</v>
      </c>
      <c r="R563" s="216">
        <f>Q563*H563</f>
        <v>0</v>
      </c>
      <c r="S563" s="216">
        <v>0.01</v>
      </c>
      <c r="T563" s="217">
        <f>S563*H563</f>
        <v>0.1905</v>
      </c>
      <c r="U563" s="41"/>
      <c r="V563" s="41"/>
      <c r="W563" s="41"/>
      <c r="X563" s="41"/>
      <c r="Y563" s="41"/>
      <c r="Z563" s="41"/>
      <c r="AA563" s="41"/>
      <c r="AB563" s="41"/>
      <c r="AC563" s="41"/>
      <c r="AD563" s="41"/>
      <c r="AE563" s="41"/>
      <c r="AR563" s="218" t="s">
        <v>250</v>
      </c>
      <c r="AT563" s="218" t="s">
        <v>152</v>
      </c>
      <c r="AU563" s="218" t="s">
        <v>86</v>
      </c>
      <c r="AY563" s="19" t="s">
        <v>150</v>
      </c>
      <c r="BE563" s="219">
        <f>IF(N563="základní",J563,0)</f>
        <v>0</v>
      </c>
      <c r="BF563" s="219">
        <f>IF(N563="snížená",J563,0)</f>
        <v>0</v>
      </c>
      <c r="BG563" s="219">
        <f>IF(N563="zákl. přenesená",J563,0)</f>
        <v>0</v>
      </c>
      <c r="BH563" s="219">
        <f>IF(N563="sníž. přenesená",J563,0)</f>
        <v>0</v>
      </c>
      <c r="BI563" s="219">
        <f>IF(N563="nulová",J563,0)</f>
        <v>0</v>
      </c>
      <c r="BJ563" s="19" t="s">
        <v>84</v>
      </c>
      <c r="BK563" s="219">
        <f>ROUND(I563*H563,2)</f>
        <v>0</v>
      </c>
      <c r="BL563" s="19" t="s">
        <v>250</v>
      </c>
      <c r="BM563" s="218" t="s">
        <v>1033</v>
      </c>
    </row>
    <row r="564" s="2" customFormat="1">
      <c r="A564" s="41"/>
      <c r="B564" s="42"/>
      <c r="C564" s="43"/>
      <c r="D564" s="220" t="s">
        <v>159</v>
      </c>
      <c r="E564" s="43"/>
      <c r="F564" s="221" t="s">
        <v>1034</v>
      </c>
      <c r="G564" s="43"/>
      <c r="H564" s="43"/>
      <c r="I564" s="222"/>
      <c r="J564" s="43"/>
      <c r="K564" s="43"/>
      <c r="L564" s="47"/>
      <c r="M564" s="223"/>
      <c r="N564" s="224"/>
      <c r="O564" s="87"/>
      <c r="P564" s="87"/>
      <c r="Q564" s="87"/>
      <c r="R564" s="87"/>
      <c r="S564" s="87"/>
      <c r="T564" s="88"/>
      <c r="U564" s="41"/>
      <c r="V564" s="41"/>
      <c r="W564" s="41"/>
      <c r="X564" s="41"/>
      <c r="Y564" s="41"/>
      <c r="Z564" s="41"/>
      <c r="AA564" s="41"/>
      <c r="AB564" s="41"/>
      <c r="AC564" s="41"/>
      <c r="AD564" s="41"/>
      <c r="AE564" s="41"/>
      <c r="AT564" s="19" t="s">
        <v>159</v>
      </c>
      <c r="AU564" s="19" t="s">
        <v>86</v>
      </c>
    </row>
    <row r="565" s="13" customFormat="1">
      <c r="A565" s="13"/>
      <c r="B565" s="225"/>
      <c r="C565" s="226"/>
      <c r="D565" s="227" t="s">
        <v>161</v>
      </c>
      <c r="E565" s="228" t="s">
        <v>32</v>
      </c>
      <c r="F565" s="229" t="s">
        <v>762</v>
      </c>
      <c r="G565" s="226"/>
      <c r="H565" s="228" t="s">
        <v>32</v>
      </c>
      <c r="I565" s="230"/>
      <c r="J565" s="226"/>
      <c r="K565" s="226"/>
      <c r="L565" s="231"/>
      <c r="M565" s="232"/>
      <c r="N565" s="233"/>
      <c r="O565" s="233"/>
      <c r="P565" s="233"/>
      <c r="Q565" s="233"/>
      <c r="R565" s="233"/>
      <c r="S565" s="233"/>
      <c r="T565" s="234"/>
      <c r="U565" s="13"/>
      <c r="V565" s="13"/>
      <c r="W565" s="13"/>
      <c r="X565" s="13"/>
      <c r="Y565" s="13"/>
      <c r="Z565" s="13"/>
      <c r="AA565" s="13"/>
      <c r="AB565" s="13"/>
      <c r="AC565" s="13"/>
      <c r="AD565" s="13"/>
      <c r="AE565" s="13"/>
      <c r="AT565" s="235" t="s">
        <v>161</v>
      </c>
      <c r="AU565" s="235" t="s">
        <v>86</v>
      </c>
      <c r="AV565" s="13" t="s">
        <v>84</v>
      </c>
      <c r="AW565" s="13" t="s">
        <v>38</v>
      </c>
      <c r="AX565" s="13" t="s">
        <v>76</v>
      </c>
      <c r="AY565" s="235" t="s">
        <v>150</v>
      </c>
    </row>
    <row r="566" s="14" customFormat="1">
      <c r="A566" s="14"/>
      <c r="B566" s="236"/>
      <c r="C566" s="237"/>
      <c r="D566" s="227" t="s">
        <v>161</v>
      </c>
      <c r="E566" s="238" t="s">
        <v>32</v>
      </c>
      <c r="F566" s="239" t="s">
        <v>1035</v>
      </c>
      <c r="G566" s="237"/>
      <c r="H566" s="240">
        <v>11.4</v>
      </c>
      <c r="I566" s="241"/>
      <c r="J566" s="237"/>
      <c r="K566" s="237"/>
      <c r="L566" s="242"/>
      <c r="M566" s="243"/>
      <c r="N566" s="244"/>
      <c r="O566" s="244"/>
      <c r="P566" s="244"/>
      <c r="Q566" s="244"/>
      <c r="R566" s="244"/>
      <c r="S566" s="244"/>
      <c r="T566" s="245"/>
      <c r="U566" s="14"/>
      <c r="V566" s="14"/>
      <c r="W566" s="14"/>
      <c r="X566" s="14"/>
      <c r="Y566" s="14"/>
      <c r="Z566" s="14"/>
      <c r="AA566" s="14"/>
      <c r="AB566" s="14"/>
      <c r="AC566" s="14"/>
      <c r="AD566" s="14"/>
      <c r="AE566" s="14"/>
      <c r="AT566" s="246" t="s">
        <v>161</v>
      </c>
      <c r="AU566" s="246" t="s">
        <v>86</v>
      </c>
      <c r="AV566" s="14" t="s">
        <v>86</v>
      </c>
      <c r="AW566" s="14" t="s">
        <v>38</v>
      </c>
      <c r="AX566" s="14" t="s">
        <v>76</v>
      </c>
      <c r="AY566" s="246" t="s">
        <v>150</v>
      </c>
    </row>
    <row r="567" s="13" customFormat="1">
      <c r="A567" s="13"/>
      <c r="B567" s="225"/>
      <c r="C567" s="226"/>
      <c r="D567" s="227" t="s">
        <v>161</v>
      </c>
      <c r="E567" s="228" t="s">
        <v>32</v>
      </c>
      <c r="F567" s="229" t="s">
        <v>699</v>
      </c>
      <c r="G567" s="226"/>
      <c r="H567" s="228" t="s">
        <v>32</v>
      </c>
      <c r="I567" s="230"/>
      <c r="J567" s="226"/>
      <c r="K567" s="226"/>
      <c r="L567" s="231"/>
      <c r="M567" s="232"/>
      <c r="N567" s="233"/>
      <c r="O567" s="233"/>
      <c r="P567" s="233"/>
      <c r="Q567" s="233"/>
      <c r="R567" s="233"/>
      <c r="S567" s="233"/>
      <c r="T567" s="234"/>
      <c r="U567" s="13"/>
      <c r="V567" s="13"/>
      <c r="W567" s="13"/>
      <c r="X567" s="13"/>
      <c r="Y567" s="13"/>
      <c r="Z567" s="13"/>
      <c r="AA567" s="13"/>
      <c r="AB567" s="13"/>
      <c r="AC567" s="13"/>
      <c r="AD567" s="13"/>
      <c r="AE567" s="13"/>
      <c r="AT567" s="235" t="s">
        <v>161</v>
      </c>
      <c r="AU567" s="235" t="s">
        <v>86</v>
      </c>
      <c r="AV567" s="13" t="s">
        <v>84</v>
      </c>
      <c r="AW567" s="13" t="s">
        <v>38</v>
      </c>
      <c r="AX567" s="13" t="s">
        <v>76</v>
      </c>
      <c r="AY567" s="235" t="s">
        <v>150</v>
      </c>
    </row>
    <row r="568" s="14" customFormat="1">
      <c r="A568" s="14"/>
      <c r="B568" s="236"/>
      <c r="C568" s="237"/>
      <c r="D568" s="227" t="s">
        <v>161</v>
      </c>
      <c r="E568" s="238" t="s">
        <v>32</v>
      </c>
      <c r="F568" s="239" t="s">
        <v>700</v>
      </c>
      <c r="G568" s="237"/>
      <c r="H568" s="240">
        <v>7.6500000000000004</v>
      </c>
      <c r="I568" s="241"/>
      <c r="J568" s="237"/>
      <c r="K568" s="237"/>
      <c r="L568" s="242"/>
      <c r="M568" s="243"/>
      <c r="N568" s="244"/>
      <c r="O568" s="244"/>
      <c r="P568" s="244"/>
      <c r="Q568" s="244"/>
      <c r="R568" s="244"/>
      <c r="S568" s="244"/>
      <c r="T568" s="245"/>
      <c r="U568" s="14"/>
      <c r="V568" s="14"/>
      <c r="W568" s="14"/>
      <c r="X568" s="14"/>
      <c r="Y568" s="14"/>
      <c r="Z568" s="14"/>
      <c r="AA568" s="14"/>
      <c r="AB568" s="14"/>
      <c r="AC568" s="14"/>
      <c r="AD568" s="14"/>
      <c r="AE568" s="14"/>
      <c r="AT568" s="246" t="s">
        <v>161</v>
      </c>
      <c r="AU568" s="246" t="s">
        <v>86</v>
      </c>
      <c r="AV568" s="14" t="s">
        <v>86</v>
      </c>
      <c r="AW568" s="14" t="s">
        <v>38</v>
      </c>
      <c r="AX568" s="14" t="s">
        <v>76</v>
      </c>
      <c r="AY568" s="246" t="s">
        <v>150</v>
      </c>
    </row>
    <row r="569" s="15" customFormat="1">
      <c r="A569" s="15"/>
      <c r="B569" s="258"/>
      <c r="C569" s="259"/>
      <c r="D569" s="227" t="s">
        <v>161</v>
      </c>
      <c r="E569" s="260" t="s">
        <v>32</v>
      </c>
      <c r="F569" s="261" t="s">
        <v>229</v>
      </c>
      <c r="G569" s="259"/>
      <c r="H569" s="262">
        <v>19.050000000000001</v>
      </c>
      <c r="I569" s="263"/>
      <c r="J569" s="259"/>
      <c r="K569" s="259"/>
      <c r="L569" s="264"/>
      <c r="M569" s="265"/>
      <c r="N569" s="266"/>
      <c r="O569" s="266"/>
      <c r="P569" s="266"/>
      <c r="Q569" s="266"/>
      <c r="R569" s="266"/>
      <c r="S569" s="266"/>
      <c r="T569" s="267"/>
      <c r="U569" s="15"/>
      <c r="V569" s="15"/>
      <c r="W569" s="15"/>
      <c r="X569" s="15"/>
      <c r="Y569" s="15"/>
      <c r="Z569" s="15"/>
      <c r="AA569" s="15"/>
      <c r="AB569" s="15"/>
      <c r="AC569" s="15"/>
      <c r="AD569" s="15"/>
      <c r="AE569" s="15"/>
      <c r="AT569" s="268" t="s">
        <v>161</v>
      </c>
      <c r="AU569" s="268" t="s">
        <v>86</v>
      </c>
      <c r="AV569" s="15" t="s">
        <v>157</v>
      </c>
      <c r="AW569" s="15" t="s">
        <v>38</v>
      </c>
      <c r="AX569" s="15" t="s">
        <v>84</v>
      </c>
      <c r="AY569" s="268" t="s">
        <v>150</v>
      </c>
    </row>
    <row r="570" s="12" customFormat="1" ht="25.92" customHeight="1">
      <c r="A570" s="12"/>
      <c r="B570" s="191"/>
      <c r="C570" s="192"/>
      <c r="D570" s="193" t="s">
        <v>75</v>
      </c>
      <c r="E570" s="194" t="s">
        <v>197</v>
      </c>
      <c r="F570" s="194" t="s">
        <v>1036</v>
      </c>
      <c r="G570" s="192"/>
      <c r="H570" s="192"/>
      <c r="I570" s="195"/>
      <c r="J570" s="196">
        <f>BK570</f>
        <v>0</v>
      </c>
      <c r="K570" s="192"/>
      <c r="L570" s="197"/>
      <c r="M570" s="198"/>
      <c r="N570" s="199"/>
      <c r="O570" s="199"/>
      <c r="P570" s="200">
        <f>P571+P574</f>
        <v>0</v>
      </c>
      <c r="Q570" s="199"/>
      <c r="R570" s="200">
        <f>R571+R574</f>
        <v>0</v>
      </c>
      <c r="S570" s="199"/>
      <c r="T570" s="201">
        <f>T571+T574</f>
        <v>0</v>
      </c>
      <c r="U570" s="12"/>
      <c r="V570" s="12"/>
      <c r="W570" s="12"/>
      <c r="X570" s="12"/>
      <c r="Y570" s="12"/>
      <c r="Z570" s="12"/>
      <c r="AA570" s="12"/>
      <c r="AB570" s="12"/>
      <c r="AC570" s="12"/>
      <c r="AD570" s="12"/>
      <c r="AE570" s="12"/>
      <c r="AR570" s="202" t="s">
        <v>168</v>
      </c>
      <c r="AT570" s="203" t="s">
        <v>75</v>
      </c>
      <c r="AU570" s="203" t="s">
        <v>76</v>
      </c>
      <c r="AY570" s="202" t="s">
        <v>150</v>
      </c>
      <c r="BK570" s="204">
        <f>BK571+BK574</f>
        <v>0</v>
      </c>
    </row>
    <row r="571" s="12" customFormat="1" ht="22.8" customHeight="1">
      <c r="A571" s="12"/>
      <c r="B571" s="191"/>
      <c r="C571" s="192"/>
      <c r="D571" s="193" t="s">
        <v>75</v>
      </c>
      <c r="E571" s="205" t="s">
        <v>1037</v>
      </c>
      <c r="F571" s="205" t="s">
        <v>1038</v>
      </c>
      <c r="G571" s="192"/>
      <c r="H571" s="192"/>
      <c r="I571" s="195"/>
      <c r="J571" s="206">
        <f>BK571</f>
        <v>0</v>
      </c>
      <c r="K571" s="192"/>
      <c r="L571" s="197"/>
      <c r="M571" s="198"/>
      <c r="N571" s="199"/>
      <c r="O571" s="199"/>
      <c r="P571" s="200">
        <f>SUM(P572:P573)</f>
        <v>0</v>
      </c>
      <c r="Q571" s="199"/>
      <c r="R571" s="200">
        <f>SUM(R572:R573)</f>
        <v>0</v>
      </c>
      <c r="S571" s="199"/>
      <c r="T571" s="201">
        <f>SUM(T572:T573)</f>
        <v>0</v>
      </c>
      <c r="U571" s="12"/>
      <c r="V571" s="12"/>
      <c r="W571" s="12"/>
      <c r="X571" s="12"/>
      <c r="Y571" s="12"/>
      <c r="Z571" s="12"/>
      <c r="AA571" s="12"/>
      <c r="AB571" s="12"/>
      <c r="AC571" s="12"/>
      <c r="AD571" s="12"/>
      <c r="AE571" s="12"/>
      <c r="AR571" s="202" t="s">
        <v>168</v>
      </c>
      <c r="AT571" s="203" t="s">
        <v>75</v>
      </c>
      <c r="AU571" s="203" t="s">
        <v>84</v>
      </c>
      <c r="AY571" s="202" t="s">
        <v>150</v>
      </c>
      <c r="BK571" s="204">
        <f>SUM(BK572:BK573)</f>
        <v>0</v>
      </c>
    </row>
    <row r="572" s="2" customFormat="1" ht="16.5" customHeight="1">
      <c r="A572" s="41"/>
      <c r="B572" s="42"/>
      <c r="C572" s="207" t="s">
        <v>1039</v>
      </c>
      <c r="D572" s="207" t="s">
        <v>152</v>
      </c>
      <c r="E572" s="208" t="s">
        <v>1040</v>
      </c>
      <c r="F572" s="209" t="s">
        <v>1041</v>
      </c>
      <c r="G572" s="210" t="s">
        <v>253</v>
      </c>
      <c r="H572" s="211">
        <v>1</v>
      </c>
      <c r="I572" s="212"/>
      <c r="J572" s="213">
        <f>ROUND(I572*H572,2)</f>
        <v>0</v>
      </c>
      <c r="K572" s="209" t="s">
        <v>32</v>
      </c>
      <c r="L572" s="47"/>
      <c r="M572" s="214" t="s">
        <v>32</v>
      </c>
      <c r="N572" s="215" t="s">
        <v>47</v>
      </c>
      <c r="O572" s="87"/>
      <c r="P572" s="216">
        <f>O572*H572</f>
        <v>0</v>
      </c>
      <c r="Q572" s="216">
        <v>0</v>
      </c>
      <c r="R572" s="216">
        <f>Q572*H572</f>
        <v>0</v>
      </c>
      <c r="S572" s="216">
        <v>0</v>
      </c>
      <c r="T572" s="217">
        <f>S572*H572</f>
        <v>0</v>
      </c>
      <c r="U572" s="41"/>
      <c r="V572" s="41"/>
      <c r="W572" s="41"/>
      <c r="X572" s="41"/>
      <c r="Y572" s="41"/>
      <c r="Z572" s="41"/>
      <c r="AA572" s="41"/>
      <c r="AB572" s="41"/>
      <c r="AC572" s="41"/>
      <c r="AD572" s="41"/>
      <c r="AE572" s="41"/>
      <c r="AR572" s="218" t="s">
        <v>533</v>
      </c>
      <c r="AT572" s="218" t="s">
        <v>152</v>
      </c>
      <c r="AU572" s="218" t="s">
        <v>86</v>
      </c>
      <c r="AY572" s="19" t="s">
        <v>150</v>
      </c>
      <c r="BE572" s="219">
        <f>IF(N572="základní",J572,0)</f>
        <v>0</v>
      </c>
      <c r="BF572" s="219">
        <f>IF(N572="snížená",J572,0)</f>
        <v>0</v>
      </c>
      <c r="BG572" s="219">
        <f>IF(N572="zákl. přenesená",J572,0)</f>
        <v>0</v>
      </c>
      <c r="BH572" s="219">
        <f>IF(N572="sníž. přenesená",J572,0)</f>
        <v>0</v>
      </c>
      <c r="BI572" s="219">
        <f>IF(N572="nulová",J572,0)</f>
        <v>0</v>
      </c>
      <c r="BJ572" s="19" t="s">
        <v>84</v>
      </c>
      <c r="BK572" s="219">
        <f>ROUND(I572*H572,2)</f>
        <v>0</v>
      </c>
      <c r="BL572" s="19" t="s">
        <v>533</v>
      </c>
      <c r="BM572" s="218" t="s">
        <v>1042</v>
      </c>
    </row>
    <row r="573" s="2" customFormat="1">
      <c r="A573" s="41"/>
      <c r="B573" s="42"/>
      <c r="C573" s="43"/>
      <c r="D573" s="227" t="s">
        <v>208</v>
      </c>
      <c r="E573" s="43"/>
      <c r="F573" s="257" t="s">
        <v>1043</v>
      </c>
      <c r="G573" s="43"/>
      <c r="H573" s="43"/>
      <c r="I573" s="222"/>
      <c r="J573" s="43"/>
      <c r="K573" s="43"/>
      <c r="L573" s="47"/>
      <c r="M573" s="223"/>
      <c r="N573" s="224"/>
      <c r="O573" s="87"/>
      <c r="P573" s="87"/>
      <c r="Q573" s="87"/>
      <c r="R573" s="87"/>
      <c r="S573" s="87"/>
      <c r="T573" s="88"/>
      <c r="U573" s="41"/>
      <c r="V573" s="41"/>
      <c r="W573" s="41"/>
      <c r="X573" s="41"/>
      <c r="Y573" s="41"/>
      <c r="Z573" s="41"/>
      <c r="AA573" s="41"/>
      <c r="AB573" s="41"/>
      <c r="AC573" s="41"/>
      <c r="AD573" s="41"/>
      <c r="AE573" s="41"/>
      <c r="AT573" s="19" t="s">
        <v>208</v>
      </c>
      <c r="AU573" s="19" t="s">
        <v>86</v>
      </c>
    </row>
    <row r="574" s="12" customFormat="1" ht="22.8" customHeight="1">
      <c r="A574" s="12"/>
      <c r="B574" s="191"/>
      <c r="C574" s="192"/>
      <c r="D574" s="193" t="s">
        <v>75</v>
      </c>
      <c r="E574" s="205" t="s">
        <v>1044</v>
      </c>
      <c r="F574" s="205" t="s">
        <v>1045</v>
      </c>
      <c r="G574" s="192"/>
      <c r="H574" s="192"/>
      <c r="I574" s="195"/>
      <c r="J574" s="206">
        <f>BK574</f>
        <v>0</v>
      </c>
      <c r="K574" s="192"/>
      <c r="L574" s="197"/>
      <c r="M574" s="198"/>
      <c r="N574" s="199"/>
      <c r="O574" s="199"/>
      <c r="P574" s="200">
        <f>SUM(P575:P576)</f>
        <v>0</v>
      </c>
      <c r="Q574" s="199"/>
      <c r="R574" s="200">
        <f>SUM(R575:R576)</f>
        <v>0</v>
      </c>
      <c r="S574" s="199"/>
      <c r="T574" s="201">
        <f>SUM(T575:T576)</f>
        <v>0</v>
      </c>
      <c r="U574" s="12"/>
      <c r="V574" s="12"/>
      <c r="W574" s="12"/>
      <c r="X574" s="12"/>
      <c r="Y574" s="12"/>
      <c r="Z574" s="12"/>
      <c r="AA574" s="12"/>
      <c r="AB574" s="12"/>
      <c r="AC574" s="12"/>
      <c r="AD574" s="12"/>
      <c r="AE574" s="12"/>
      <c r="AR574" s="202" t="s">
        <v>168</v>
      </c>
      <c r="AT574" s="203" t="s">
        <v>75</v>
      </c>
      <c r="AU574" s="203" t="s">
        <v>84</v>
      </c>
      <c r="AY574" s="202" t="s">
        <v>150</v>
      </c>
      <c r="BK574" s="204">
        <f>SUM(BK575:BK576)</f>
        <v>0</v>
      </c>
    </row>
    <row r="575" s="2" customFormat="1" ht="16.5" customHeight="1">
      <c r="A575" s="41"/>
      <c r="B575" s="42"/>
      <c r="C575" s="207" t="s">
        <v>1046</v>
      </c>
      <c r="D575" s="207" t="s">
        <v>152</v>
      </c>
      <c r="E575" s="208" t="s">
        <v>1047</v>
      </c>
      <c r="F575" s="209" t="s">
        <v>1048</v>
      </c>
      <c r="G575" s="210" t="s">
        <v>253</v>
      </c>
      <c r="H575" s="211">
        <v>1</v>
      </c>
      <c r="I575" s="212"/>
      <c r="J575" s="213">
        <f>ROUND(I575*H575,2)</f>
        <v>0</v>
      </c>
      <c r="K575" s="209" t="s">
        <v>32</v>
      </c>
      <c r="L575" s="47"/>
      <c r="M575" s="214" t="s">
        <v>32</v>
      </c>
      <c r="N575" s="215" t="s">
        <v>47</v>
      </c>
      <c r="O575" s="87"/>
      <c r="P575" s="216">
        <f>O575*H575</f>
        <v>0</v>
      </c>
      <c r="Q575" s="216">
        <v>0</v>
      </c>
      <c r="R575" s="216">
        <f>Q575*H575</f>
        <v>0</v>
      </c>
      <c r="S575" s="216">
        <v>0</v>
      </c>
      <c r="T575" s="217">
        <f>S575*H575</f>
        <v>0</v>
      </c>
      <c r="U575" s="41"/>
      <c r="V575" s="41"/>
      <c r="W575" s="41"/>
      <c r="X575" s="41"/>
      <c r="Y575" s="41"/>
      <c r="Z575" s="41"/>
      <c r="AA575" s="41"/>
      <c r="AB575" s="41"/>
      <c r="AC575" s="41"/>
      <c r="AD575" s="41"/>
      <c r="AE575" s="41"/>
      <c r="AR575" s="218" t="s">
        <v>533</v>
      </c>
      <c r="AT575" s="218" t="s">
        <v>152</v>
      </c>
      <c r="AU575" s="218" t="s">
        <v>86</v>
      </c>
      <c r="AY575" s="19" t="s">
        <v>150</v>
      </c>
      <c r="BE575" s="219">
        <f>IF(N575="základní",J575,0)</f>
        <v>0</v>
      </c>
      <c r="BF575" s="219">
        <f>IF(N575="snížená",J575,0)</f>
        <v>0</v>
      </c>
      <c r="BG575" s="219">
        <f>IF(N575="zákl. přenesená",J575,0)</f>
        <v>0</v>
      </c>
      <c r="BH575" s="219">
        <f>IF(N575="sníž. přenesená",J575,0)</f>
        <v>0</v>
      </c>
      <c r="BI575" s="219">
        <f>IF(N575="nulová",J575,0)</f>
        <v>0</v>
      </c>
      <c r="BJ575" s="19" t="s">
        <v>84</v>
      </c>
      <c r="BK575" s="219">
        <f>ROUND(I575*H575,2)</f>
        <v>0</v>
      </c>
      <c r="BL575" s="19" t="s">
        <v>533</v>
      </c>
      <c r="BM575" s="218" t="s">
        <v>1049</v>
      </c>
    </row>
    <row r="576" s="2" customFormat="1">
      <c r="A576" s="41"/>
      <c r="B576" s="42"/>
      <c r="C576" s="43"/>
      <c r="D576" s="227" t="s">
        <v>208</v>
      </c>
      <c r="E576" s="43"/>
      <c r="F576" s="257" t="s">
        <v>1050</v>
      </c>
      <c r="G576" s="43"/>
      <c r="H576" s="43"/>
      <c r="I576" s="222"/>
      <c r="J576" s="43"/>
      <c r="K576" s="43"/>
      <c r="L576" s="47"/>
      <c r="M576" s="223"/>
      <c r="N576" s="224"/>
      <c r="O576" s="87"/>
      <c r="P576" s="87"/>
      <c r="Q576" s="87"/>
      <c r="R576" s="87"/>
      <c r="S576" s="87"/>
      <c r="T576" s="88"/>
      <c r="U576" s="41"/>
      <c r="V576" s="41"/>
      <c r="W576" s="41"/>
      <c r="X576" s="41"/>
      <c r="Y576" s="41"/>
      <c r="Z576" s="41"/>
      <c r="AA576" s="41"/>
      <c r="AB576" s="41"/>
      <c r="AC576" s="41"/>
      <c r="AD576" s="41"/>
      <c r="AE576" s="41"/>
      <c r="AT576" s="19" t="s">
        <v>208</v>
      </c>
      <c r="AU576" s="19" t="s">
        <v>86</v>
      </c>
    </row>
    <row r="577" s="12" customFormat="1" ht="25.92" customHeight="1">
      <c r="A577" s="12"/>
      <c r="B577" s="191"/>
      <c r="C577" s="192"/>
      <c r="D577" s="193" t="s">
        <v>75</v>
      </c>
      <c r="E577" s="194" t="s">
        <v>1051</v>
      </c>
      <c r="F577" s="194" t="s">
        <v>1052</v>
      </c>
      <c r="G577" s="192"/>
      <c r="H577" s="192"/>
      <c r="I577" s="195"/>
      <c r="J577" s="196">
        <f>BK577</f>
        <v>0</v>
      </c>
      <c r="K577" s="192"/>
      <c r="L577" s="197"/>
      <c r="M577" s="198"/>
      <c r="N577" s="199"/>
      <c r="O577" s="199"/>
      <c r="P577" s="200">
        <f>SUM(P578:P586)</f>
        <v>0</v>
      </c>
      <c r="Q577" s="199"/>
      <c r="R577" s="200">
        <f>SUM(R578:R586)</f>
        <v>0</v>
      </c>
      <c r="S577" s="199"/>
      <c r="T577" s="201">
        <f>SUM(T578:T586)</f>
        <v>0</v>
      </c>
      <c r="U577" s="12"/>
      <c r="V577" s="12"/>
      <c r="W577" s="12"/>
      <c r="X577" s="12"/>
      <c r="Y577" s="12"/>
      <c r="Z577" s="12"/>
      <c r="AA577" s="12"/>
      <c r="AB577" s="12"/>
      <c r="AC577" s="12"/>
      <c r="AD577" s="12"/>
      <c r="AE577" s="12"/>
      <c r="AR577" s="202" t="s">
        <v>157</v>
      </c>
      <c r="AT577" s="203" t="s">
        <v>75</v>
      </c>
      <c r="AU577" s="203" t="s">
        <v>76</v>
      </c>
      <c r="AY577" s="202" t="s">
        <v>150</v>
      </c>
      <c r="BK577" s="204">
        <f>SUM(BK578:BK586)</f>
        <v>0</v>
      </c>
    </row>
    <row r="578" s="2" customFormat="1" ht="16.5" customHeight="1">
      <c r="A578" s="41"/>
      <c r="B578" s="42"/>
      <c r="C578" s="207" t="s">
        <v>1053</v>
      </c>
      <c r="D578" s="207" t="s">
        <v>152</v>
      </c>
      <c r="E578" s="208" t="s">
        <v>1054</v>
      </c>
      <c r="F578" s="209" t="s">
        <v>1055</v>
      </c>
      <c r="G578" s="210" t="s">
        <v>1056</v>
      </c>
      <c r="H578" s="211">
        <v>12</v>
      </c>
      <c r="I578" s="212"/>
      <c r="J578" s="213">
        <f>ROUND(I578*H578,2)</f>
        <v>0</v>
      </c>
      <c r="K578" s="209" t="s">
        <v>156</v>
      </c>
      <c r="L578" s="47"/>
      <c r="M578" s="214" t="s">
        <v>32</v>
      </c>
      <c r="N578" s="215" t="s">
        <v>47</v>
      </c>
      <c r="O578" s="87"/>
      <c r="P578" s="216">
        <f>O578*H578</f>
        <v>0</v>
      </c>
      <c r="Q578" s="216">
        <v>0</v>
      </c>
      <c r="R578" s="216">
        <f>Q578*H578</f>
        <v>0</v>
      </c>
      <c r="S578" s="216">
        <v>0</v>
      </c>
      <c r="T578" s="217">
        <f>S578*H578</f>
        <v>0</v>
      </c>
      <c r="U578" s="41"/>
      <c r="V578" s="41"/>
      <c r="W578" s="41"/>
      <c r="X578" s="41"/>
      <c r="Y578" s="41"/>
      <c r="Z578" s="41"/>
      <c r="AA578" s="41"/>
      <c r="AB578" s="41"/>
      <c r="AC578" s="41"/>
      <c r="AD578" s="41"/>
      <c r="AE578" s="41"/>
      <c r="AR578" s="218" t="s">
        <v>250</v>
      </c>
      <c r="AT578" s="218" t="s">
        <v>152</v>
      </c>
      <c r="AU578" s="218" t="s">
        <v>84</v>
      </c>
      <c r="AY578" s="19" t="s">
        <v>150</v>
      </c>
      <c r="BE578" s="219">
        <f>IF(N578="základní",J578,0)</f>
        <v>0</v>
      </c>
      <c r="BF578" s="219">
        <f>IF(N578="snížená",J578,0)</f>
        <v>0</v>
      </c>
      <c r="BG578" s="219">
        <f>IF(N578="zákl. přenesená",J578,0)</f>
        <v>0</v>
      </c>
      <c r="BH578" s="219">
        <f>IF(N578="sníž. přenesená",J578,0)</f>
        <v>0</v>
      </c>
      <c r="BI578" s="219">
        <f>IF(N578="nulová",J578,0)</f>
        <v>0</v>
      </c>
      <c r="BJ578" s="19" t="s">
        <v>84</v>
      </c>
      <c r="BK578" s="219">
        <f>ROUND(I578*H578,2)</f>
        <v>0</v>
      </c>
      <c r="BL578" s="19" t="s">
        <v>250</v>
      </c>
      <c r="BM578" s="218" t="s">
        <v>1057</v>
      </c>
    </row>
    <row r="579" s="2" customFormat="1">
      <c r="A579" s="41"/>
      <c r="B579" s="42"/>
      <c r="C579" s="43"/>
      <c r="D579" s="220" t="s">
        <v>159</v>
      </c>
      <c r="E579" s="43"/>
      <c r="F579" s="221" t="s">
        <v>1058</v>
      </c>
      <c r="G579" s="43"/>
      <c r="H579" s="43"/>
      <c r="I579" s="222"/>
      <c r="J579" s="43"/>
      <c r="K579" s="43"/>
      <c r="L579" s="47"/>
      <c r="M579" s="223"/>
      <c r="N579" s="224"/>
      <c r="O579" s="87"/>
      <c r="P579" s="87"/>
      <c r="Q579" s="87"/>
      <c r="R579" s="87"/>
      <c r="S579" s="87"/>
      <c r="T579" s="88"/>
      <c r="U579" s="41"/>
      <c r="V579" s="41"/>
      <c r="W579" s="41"/>
      <c r="X579" s="41"/>
      <c r="Y579" s="41"/>
      <c r="Z579" s="41"/>
      <c r="AA579" s="41"/>
      <c r="AB579" s="41"/>
      <c r="AC579" s="41"/>
      <c r="AD579" s="41"/>
      <c r="AE579" s="41"/>
      <c r="AT579" s="19" t="s">
        <v>159</v>
      </c>
      <c r="AU579" s="19" t="s">
        <v>84</v>
      </c>
    </row>
    <row r="580" s="2" customFormat="1" ht="16.5" customHeight="1">
      <c r="A580" s="41"/>
      <c r="B580" s="42"/>
      <c r="C580" s="207" t="s">
        <v>1059</v>
      </c>
      <c r="D580" s="207" t="s">
        <v>152</v>
      </c>
      <c r="E580" s="208" t="s">
        <v>1060</v>
      </c>
      <c r="F580" s="209" t="s">
        <v>1061</v>
      </c>
      <c r="G580" s="210" t="s">
        <v>1056</v>
      </c>
      <c r="H580" s="211">
        <v>5</v>
      </c>
      <c r="I580" s="212"/>
      <c r="J580" s="213">
        <f>ROUND(I580*H580,2)</f>
        <v>0</v>
      </c>
      <c r="K580" s="209" t="s">
        <v>156</v>
      </c>
      <c r="L580" s="47"/>
      <c r="M580" s="214" t="s">
        <v>32</v>
      </c>
      <c r="N580" s="215" t="s">
        <v>47</v>
      </c>
      <c r="O580" s="87"/>
      <c r="P580" s="216">
        <f>O580*H580</f>
        <v>0</v>
      </c>
      <c r="Q580" s="216">
        <v>0</v>
      </c>
      <c r="R580" s="216">
        <f>Q580*H580</f>
        <v>0</v>
      </c>
      <c r="S580" s="216">
        <v>0</v>
      </c>
      <c r="T580" s="217">
        <f>S580*H580</f>
        <v>0</v>
      </c>
      <c r="U580" s="41"/>
      <c r="V580" s="41"/>
      <c r="W580" s="41"/>
      <c r="X580" s="41"/>
      <c r="Y580" s="41"/>
      <c r="Z580" s="41"/>
      <c r="AA580" s="41"/>
      <c r="AB580" s="41"/>
      <c r="AC580" s="41"/>
      <c r="AD580" s="41"/>
      <c r="AE580" s="41"/>
      <c r="AR580" s="218" t="s">
        <v>1062</v>
      </c>
      <c r="AT580" s="218" t="s">
        <v>152</v>
      </c>
      <c r="AU580" s="218" t="s">
        <v>84</v>
      </c>
      <c r="AY580" s="19" t="s">
        <v>150</v>
      </c>
      <c r="BE580" s="219">
        <f>IF(N580="základní",J580,0)</f>
        <v>0</v>
      </c>
      <c r="BF580" s="219">
        <f>IF(N580="snížená",J580,0)</f>
        <v>0</v>
      </c>
      <c r="BG580" s="219">
        <f>IF(N580="zákl. přenesená",J580,0)</f>
        <v>0</v>
      </c>
      <c r="BH580" s="219">
        <f>IF(N580="sníž. přenesená",J580,0)</f>
        <v>0</v>
      </c>
      <c r="BI580" s="219">
        <f>IF(N580="nulová",J580,0)</f>
        <v>0</v>
      </c>
      <c r="BJ580" s="19" t="s">
        <v>84</v>
      </c>
      <c r="BK580" s="219">
        <f>ROUND(I580*H580,2)</f>
        <v>0</v>
      </c>
      <c r="BL580" s="19" t="s">
        <v>1062</v>
      </c>
      <c r="BM580" s="218" t="s">
        <v>1063</v>
      </c>
    </row>
    <row r="581" s="2" customFormat="1">
      <c r="A581" s="41"/>
      <c r="B581" s="42"/>
      <c r="C581" s="43"/>
      <c r="D581" s="220" t="s">
        <v>159</v>
      </c>
      <c r="E581" s="43"/>
      <c r="F581" s="221" t="s">
        <v>1064</v>
      </c>
      <c r="G581" s="43"/>
      <c r="H581" s="43"/>
      <c r="I581" s="222"/>
      <c r="J581" s="43"/>
      <c r="K581" s="43"/>
      <c r="L581" s="47"/>
      <c r="M581" s="223"/>
      <c r="N581" s="224"/>
      <c r="O581" s="87"/>
      <c r="P581" s="87"/>
      <c r="Q581" s="87"/>
      <c r="R581" s="87"/>
      <c r="S581" s="87"/>
      <c r="T581" s="88"/>
      <c r="U581" s="41"/>
      <c r="V581" s="41"/>
      <c r="W581" s="41"/>
      <c r="X581" s="41"/>
      <c r="Y581" s="41"/>
      <c r="Z581" s="41"/>
      <c r="AA581" s="41"/>
      <c r="AB581" s="41"/>
      <c r="AC581" s="41"/>
      <c r="AD581" s="41"/>
      <c r="AE581" s="41"/>
      <c r="AT581" s="19" t="s">
        <v>159</v>
      </c>
      <c r="AU581" s="19" t="s">
        <v>84</v>
      </c>
    </row>
    <row r="582" s="14" customFormat="1">
      <c r="A582" s="14"/>
      <c r="B582" s="236"/>
      <c r="C582" s="237"/>
      <c r="D582" s="227" t="s">
        <v>161</v>
      </c>
      <c r="E582" s="238" t="s">
        <v>32</v>
      </c>
      <c r="F582" s="239" t="s">
        <v>1065</v>
      </c>
      <c r="G582" s="237"/>
      <c r="H582" s="240">
        <v>5</v>
      </c>
      <c r="I582" s="241"/>
      <c r="J582" s="237"/>
      <c r="K582" s="237"/>
      <c r="L582" s="242"/>
      <c r="M582" s="243"/>
      <c r="N582" s="244"/>
      <c r="O582" s="244"/>
      <c r="P582" s="244"/>
      <c r="Q582" s="244"/>
      <c r="R582" s="244"/>
      <c r="S582" s="244"/>
      <c r="T582" s="245"/>
      <c r="U582" s="14"/>
      <c r="V582" s="14"/>
      <c r="W582" s="14"/>
      <c r="X582" s="14"/>
      <c r="Y582" s="14"/>
      <c r="Z582" s="14"/>
      <c r="AA582" s="14"/>
      <c r="AB582" s="14"/>
      <c r="AC582" s="14"/>
      <c r="AD582" s="14"/>
      <c r="AE582" s="14"/>
      <c r="AT582" s="246" t="s">
        <v>161</v>
      </c>
      <c r="AU582" s="246" t="s">
        <v>84</v>
      </c>
      <c r="AV582" s="14" t="s">
        <v>86</v>
      </c>
      <c r="AW582" s="14" t="s">
        <v>38</v>
      </c>
      <c r="AX582" s="14" t="s">
        <v>84</v>
      </c>
      <c r="AY582" s="246" t="s">
        <v>150</v>
      </c>
    </row>
    <row r="583" s="2" customFormat="1" ht="21.75" customHeight="1">
      <c r="A583" s="41"/>
      <c r="B583" s="42"/>
      <c r="C583" s="207" t="s">
        <v>1066</v>
      </c>
      <c r="D583" s="207" t="s">
        <v>152</v>
      </c>
      <c r="E583" s="208" t="s">
        <v>1067</v>
      </c>
      <c r="F583" s="209" t="s">
        <v>1068</v>
      </c>
      <c r="G583" s="210" t="s">
        <v>1056</v>
      </c>
      <c r="H583" s="211">
        <v>15</v>
      </c>
      <c r="I583" s="212"/>
      <c r="J583" s="213">
        <f>ROUND(I583*H583,2)</f>
        <v>0</v>
      </c>
      <c r="K583" s="209" t="s">
        <v>156</v>
      </c>
      <c r="L583" s="47"/>
      <c r="M583" s="214" t="s">
        <v>32</v>
      </c>
      <c r="N583" s="215" t="s">
        <v>47</v>
      </c>
      <c r="O583" s="87"/>
      <c r="P583" s="216">
        <f>O583*H583</f>
        <v>0</v>
      </c>
      <c r="Q583" s="216">
        <v>0</v>
      </c>
      <c r="R583" s="216">
        <f>Q583*H583</f>
        <v>0</v>
      </c>
      <c r="S583" s="216">
        <v>0</v>
      </c>
      <c r="T583" s="217">
        <f>S583*H583</f>
        <v>0</v>
      </c>
      <c r="U583" s="41"/>
      <c r="V583" s="41"/>
      <c r="W583" s="41"/>
      <c r="X583" s="41"/>
      <c r="Y583" s="41"/>
      <c r="Z583" s="41"/>
      <c r="AA583" s="41"/>
      <c r="AB583" s="41"/>
      <c r="AC583" s="41"/>
      <c r="AD583" s="41"/>
      <c r="AE583" s="41"/>
      <c r="AR583" s="218" t="s">
        <v>1062</v>
      </c>
      <c r="AT583" s="218" t="s">
        <v>152</v>
      </c>
      <c r="AU583" s="218" t="s">
        <v>84</v>
      </c>
      <c r="AY583" s="19" t="s">
        <v>150</v>
      </c>
      <c r="BE583" s="219">
        <f>IF(N583="základní",J583,0)</f>
        <v>0</v>
      </c>
      <c r="BF583" s="219">
        <f>IF(N583="snížená",J583,0)</f>
        <v>0</v>
      </c>
      <c r="BG583" s="219">
        <f>IF(N583="zákl. přenesená",J583,0)</f>
        <v>0</v>
      </c>
      <c r="BH583" s="219">
        <f>IF(N583="sníž. přenesená",J583,0)</f>
        <v>0</v>
      </c>
      <c r="BI583" s="219">
        <f>IF(N583="nulová",J583,0)</f>
        <v>0</v>
      </c>
      <c r="BJ583" s="19" t="s">
        <v>84</v>
      </c>
      <c r="BK583" s="219">
        <f>ROUND(I583*H583,2)</f>
        <v>0</v>
      </c>
      <c r="BL583" s="19" t="s">
        <v>1062</v>
      </c>
      <c r="BM583" s="218" t="s">
        <v>1069</v>
      </c>
    </row>
    <row r="584" s="2" customFormat="1">
      <c r="A584" s="41"/>
      <c r="B584" s="42"/>
      <c r="C584" s="43"/>
      <c r="D584" s="220" t="s">
        <v>159</v>
      </c>
      <c r="E584" s="43"/>
      <c r="F584" s="221" t="s">
        <v>1070</v>
      </c>
      <c r="G584" s="43"/>
      <c r="H584" s="43"/>
      <c r="I584" s="222"/>
      <c r="J584" s="43"/>
      <c r="K584" s="43"/>
      <c r="L584" s="47"/>
      <c r="M584" s="223"/>
      <c r="N584" s="224"/>
      <c r="O584" s="87"/>
      <c r="P584" s="87"/>
      <c r="Q584" s="87"/>
      <c r="R584" s="87"/>
      <c r="S584" s="87"/>
      <c r="T584" s="88"/>
      <c r="U584" s="41"/>
      <c r="V584" s="41"/>
      <c r="W584" s="41"/>
      <c r="X584" s="41"/>
      <c r="Y584" s="41"/>
      <c r="Z584" s="41"/>
      <c r="AA584" s="41"/>
      <c r="AB584" s="41"/>
      <c r="AC584" s="41"/>
      <c r="AD584" s="41"/>
      <c r="AE584" s="41"/>
      <c r="AT584" s="19" t="s">
        <v>159</v>
      </c>
      <c r="AU584" s="19" t="s">
        <v>84</v>
      </c>
    </row>
    <row r="585" s="2" customFormat="1" ht="16.5" customHeight="1">
      <c r="A585" s="41"/>
      <c r="B585" s="42"/>
      <c r="C585" s="207" t="s">
        <v>1071</v>
      </c>
      <c r="D585" s="207" t="s">
        <v>152</v>
      </c>
      <c r="E585" s="208" t="s">
        <v>1072</v>
      </c>
      <c r="F585" s="209" t="s">
        <v>1073</v>
      </c>
      <c r="G585" s="210" t="s">
        <v>1056</v>
      </c>
      <c r="H585" s="211">
        <v>9</v>
      </c>
      <c r="I585" s="212"/>
      <c r="J585" s="213">
        <f>ROUND(I585*H585,2)</f>
        <v>0</v>
      </c>
      <c r="K585" s="209" t="s">
        <v>156</v>
      </c>
      <c r="L585" s="47"/>
      <c r="M585" s="214" t="s">
        <v>32</v>
      </c>
      <c r="N585" s="215" t="s">
        <v>47</v>
      </c>
      <c r="O585" s="87"/>
      <c r="P585" s="216">
        <f>O585*H585</f>
        <v>0</v>
      </c>
      <c r="Q585" s="216">
        <v>0</v>
      </c>
      <c r="R585" s="216">
        <f>Q585*H585</f>
        <v>0</v>
      </c>
      <c r="S585" s="216">
        <v>0</v>
      </c>
      <c r="T585" s="217">
        <f>S585*H585</f>
        <v>0</v>
      </c>
      <c r="U585" s="41"/>
      <c r="V585" s="41"/>
      <c r="W585" s="41"/>
      <c r="X585" s="41"/>
      <c r="Y585" s="41"/>
      <c r="Z585" s="41"/>
      <c r="AA585" s="41"/>
      <c r="AB585" s="41"/>
      <c r="AC585" s="41"/>
      <c r="AD585" s="41"/>
      <c r="AE585" s="41"/>
      <c r="AR585" s="218" t="s">
        <v>1062</v>
      </c>
      <c r="AT585" s="218" t="s">
        <v>152</v>
      </c>
      <c r="AU585" s="218" t="s">
        <v>84</v>
      </c>
      <c r="AY585" s="19" t="s">
        <v>150</v>
      </c>
      <c r="BE585" s="219">
        <f>IF(N585="základní",J585,0)</f>
        <v>0</v>
      </c>
      <c r="BF585" s="219">
        <f>IF(N585="snížená",J585,0)</f>
        <v>0</v>
      </c>
      <c r="BG585" s="219">
        <f>IF(N585="zákl. přenesená",J585,0)</f>
        <v>0</v>
      </c>
      <c r="BH585" s="219">
        <f>IF(N585="sníž. přenesená",J585,0)</f>
        <v>0</v>
      </c>
      <c r="BI585" s="219">
        <f>IF(N585="nulová",J585,0)</f>
        <v>0</v>
      </c>
      <c r="BJ585" s="19" t="s">
        <v>84</v>
      </c>
      <c r="BK585" s="219">
        <f>ROUND(I585*H585,2)</f>
        <v>0</v>
      </c>
      <c r="BL585" s="19" t="s">
        <v>1062</v>
      </c>
      <c r="BM585" s="218" t="s">
        <v>1074</v>
      </c>
    </row>
    <row r="586" s="2" customFormat="1">
      <c r="A586" s="41"/>
      <c r="B586" s="42"/>
      <c r="C586" s="43"/>
      <c r="D586" s="220" t="s">
        <v>159</v>
      </c>
      <c r="E586" s="43"/>
      <c r="F586" s="221" t="s">
        <v>1075</v>
      </c>
      <c r="G586" s="43"/>
      <c r="H586" s="43"/>
      <c r="I586" s="222"/>
      <c r="J586" s="43"/>
      <c r="K586" s="43"/>
      <c r="L586" s="47"/>
      <c r="M586" s="269"/>
      <c r="N586" s="270"/>
      <c r="O586" s="271"/>
      <c r="P586" s="271"/>
      <c r="Q586" s="271"/>
      <c r="R586" s="271"/>
      <c r="S586" s="271"/>
      <c r="T586" s="272"/>
      <c r="U586" s="41"/>
      <c r="V586" s="41"/>
      <c r="W586" s="41"/>
      <c r="X586" s="41"/>
      <c r="Y586" s="41"/>
      <c r="Z586" s="41"/>
      <c r="AA586" s="41"/>
      <c r="AB586" s="41"/>
      <c r="AC586" s="41"/>
      <c r="AD586" s="41"/>
      <c r="AE586" s="41"/>
      <c r="AT586" s="19" t="s">
        <v>159</v>
      </c>
      <c r="AU586" s="19" t="s">
        <v>84</v>
      </c>
    </row>
    <row r="587" s="2" customFormat="1" ht="6.96" customHeight="1">
      <c r="A587" s="41"/>
      <c r="B587" s="62"/>
      <c r="C587" s="63"/>
      <c r="D587" s="63"/>
      <c r="E587" s="63"/>
      <c r="F587" s="63"/>
      <c r="G587" s="63"/>
      <c r="H587" s="63"/>
      <c r="I587" s="63"/>
      <c r="J587" s="63"/>
      <c r="K587" s="63"/>
      <c r="L587" s="47"/>
      <c r="M587" s="41"/>
      <c r="O587" s="41"/>
      <c r="P587" s="41"/>
      <c r="Q587" s="41"/>
      <c r="R587" s="41"/>
      <c r="S587" s="41"/>
      <c r="T587" s="41"/>
      <c r="U587" s="41"/>
      <c r="V587" s="41"/>
      <c r="W587" s="41"/>
      <c r="X587" s="41"/>
      <c r="Y587" s="41"/>
      <c r="Z587" s="41"/>
      <c r="AA587" s="41"/>
      <c r="AB587" s="41"/>
      <c r="AC587" s="41"/>
      <c r="AD587" s="41"/>
      <c r="AE587" s="41"/>
    </row>
  </sheetData>
  <sheetProtection sheet="1" autoFilter="0" formatColumns="0" formatRows="0" objects="1" scenarios="1" spinCount="100000" saltValue="FhlPLL8stT5hMj9oOxy1ruaTHeOjfsBNl8Ip4S9RIZLvli4wLMRFpCwoDftSlazg4UQpYIr995H3IG0gi72T5Q==" hashValue="XQrmWk0bP6IyBDPzSDmQfAOd/NUNMKNTc+dKRE+h6C7xC+2OAC2LjoNLc13Fod16GxA4gLmf/z7OA/xaSTP55Q==" algorithmName="SHA-512" password="CC35"/>
  <autoFilter ref="C103:K586"/>
  <mergeCells count="9">
    <mergeCell ref="E7:H7"/>
    <mergeCell ref="E9:H9"/>
    <mergeCell ref="E18:H18"/>
    <mergeCell ref="E27:H27"/>
    <mergeCell ref="E48:H48"/>
    <mergeCell ref="E50:H50"/>
    <mergeCell ref="E94:H94"/>
    <mergeCell ref="E96:H96"/>
    <mergeCell ref="L2:V2"/>
  </mergeCells>
  <hyperlinks>
    <hyperlink ref="F108" r:id="rId1" display="https://podminky.urs.cz/item/CS_URS_2025_02/133212812"/>
    <hyperlink ref="F112" r:id="rId2" display="https://podminky.urs.cz/item/CS_URS_2025_02/162211311"/>
    <hyperlink ref="F114" r:id="rId3" display="https://podminky.urs.cz/item/CS_URS_2025_02/162211319"/>
    <hyperlink ref="F116" r:id="rId4" display="https://podminky.urs.cz/item/CS_URS_2025_02/162751117"/>
    <hyperlink ref="F118" r:id="rId5" display="https://podminky.urs.cz/item/CS_URS_2025_02/171201231"/>
    <hyperlink ref="F121" r:id="rId6" display="https://podminky.urs.cz/item/CS_URS_2025_02/171251201"/>
    <hyperlink ref="F123" r:id="rId7" display="https://podminky.urs.cz/item/CS_URS_2025_02/175111201"/>
    <hyperlink ref="F130" r:id="rId8" display="https://podminky.urs.cz/item/CS_URS_2025_02/273321511"/>
    <hyperlink ref="F134" r:id="rId9" display="https://podminky.urs.cz/item/CS_URS_2025_02/273351121"/>
    <hyperlink ref="F137" r:id="rId10" display="https://podminky.urs.cz/item/CS_URS_2025_02/273351122"/>
    <hyperlink ref="F139" r:id="rId11" display="https://podminky.urs.cz/item/CS_URS_2025_02/273361821"/>
    <hyperlink ref="F144" r:id="rId12" display="https://podminky.urs.cz/item/CS_URS_2025_02/279113153"/>
    <hyperlink ref="F148" r:id="rId13" display="https://podminky.urs.cz/item/CS_URS_2025_02/279361821"/>
    <hyperlink ref="F154" r:id="rId14" display="https://podminky.urs.cz/item/CS_URS_2025_02/317944321"/>
    <hyperlink ref="F158" r:id="rId15" display="https://podminky.urs.cz/item/CS_URS_2025_02/342272225"/>
    <hyperlink ref="F161" r:id="rId16" display="https://podminky.urs.cz/item/CS_URS_2025_02/342272245"/>
    <hyperlink ref="F165" r:id="rId17" display="https://podminky.urs.cz/item/CS_URS_2025_02/612142001"/>
    <hyperlink ref="F167" r:id="rId18" display="https://podminky.urs.cz/item/CS_URS_2025_02/612315302"/>
    <hyperlink ref="F171" r:id="rId19" display="https://podminky.urs.cz/item/CS_URS_2025_02/612321121"/>
    <hyperlink ref="F180" r:id="rId20" display="https://podminky.urs.cz/item/CS_URS_2025_02/617321131"/>
    <hyperlink ref="F183" r:id="rId21" display="https://podminky.urs.cz/item/CS_URS_2025_02/619995001"/>
    <hyperlink ref="F186" r:id="rId22" display="https://podminky.urs.cz/item/CS_URS_2025_02/619996117"/>
    <hyperlink ref="F188" r:id="rId23" display="https://podminky.urs.cz/item/CS_URS_2025_02/622143004"/>
    <hyperlink ref="F192" r:id="rId24" display="https://podminky.urs.cz/item/CS_URS_2025_02/631311113"/>
    <hyperlink ref="F197" r:id="rId25" display="https://podminky.urs.cz/item/CS_URS_2025_02/631312141"/>
    <hyperlink ref="F205" r:id="rId26" display="https://podminky.urs.cz/item/CS_URS_2025_02/632451458"/>
    <hyperlink ref="F208" r:id="rId27" display="https://podminky.urs.cz/item/CS_URS_2025_02/632481215"/>
    <hyperlink ref="F214" r:id="rId28" display="https://podminky.urs.cz/item/CS_URS_2025_02/642942111"/>
    <hyperlink ref="F220" r:id="rId29" display="https://podminky.urs.cz/item/CS_URS_2025_02/953334112"/>
    <hyperlink ref="F225" r:id="rId30" display="https://podminky.urs.cz/item/CS_URS_2025_02/962031021"/>
    <hyperlink ref="F228" r:id="rId31" display="https://podminky.urs.cz/item/CS_URS_2025_02/965042141"/>
    <hyperlink ref="F235" r:id="rId32" display="https://podminky.urs.cz/item/CS_URS_2025_02/967031132"/>
    <hyperlink ref="F241" r:id="rId33" display="https://podminky.urs.cz/item/CS_URS_2025_02/968072455"/>
    <hyperlink ref="F247" r:id="rId34" display="https://podminky.urs.cz/item/CS_URS_2025_02/971033621"/>
    <hyperlink ref="F251" r:id="rId35" display="https://podminky.urs.cz/item/CS_URS_2025_02/977211112"/>
    <hyperlink ref="F255" r:id="rId36" display="https://podminky.urs.cz/item/CS_URS_2025_02/997013111"/>
    <hyperlink ref="F257" r:id="rId37" display="https://podminky.urs.cz/item/CS_URS_2025_02/997013501"/>
    <hyperlink ref="F259" r:id="rId38" display="https://podminky.urs.cz/item/CS_URS_2025_02/997013509"/>
    <hyperlink ref="F262" r:id="rId39" display="https://podminky.urs.cz/item/CS_URS_2025_02/997013655"/>
    <hyperlink ref="F264" r:id="rId40" display="https://podminky.urs.cz/item/CS_URS_2025_02/997013861"/>
    <hyperlink ref="F266" r:id="rId41" display="https://podminky.urs.cz/item/CS_URS_2025_02/997013863"/>
    <hyperlink ref="F272" r:id="rId42" display="https://podminky.urs.cz/item/CS_URS_2025_02/998011001"/>
    <hyperlink ref="F276" r:id="rId43" display="https://podminky.urs.cz/item/CS_URS_2025_02/711111001"/>
    <hyperlink ref="F284" r:id="rId44" display="https://podminky.urs.cz/item/CS_URS_2025_02/711141559"/>
    <hyperlink ref="F291" r:id="rId45" display="https://podminky.urs.cz/item/CS_URS_2025_02/711142559"/>
    <hyperlink ref="F296" r:id="rId46" display="https://podminky.urs.cz/item/CS_URS_2024_01/711161173"/>
    <hyperlink ref="F301" r:id="rId47" display="https://podminky.urs.cz/item/CS_URS_2024_01/711161273"/>
    <hyperlink ref="F306" r:id="rId48" display="https://podminky.urs.cz/item/CS_URS_2025_02/711199097"/>
    <hyperlink ref="F311" r:id="rId49" display="https://podminky.urs.cz/item/CS_URS_2025_02/711745567"/>
    <hyperlink ref="F316" r:id="rId50" display="https://podminky.urs.cz/item/CS_URS_2025_02/998711101"/>
    <hyperlink ref="F319" r:id="rId51" display="https://podminky.urs.cz/item/CS_URS_2025_02/713121111"/>
    <hyperlink ref="F324" r:id="rId52" display="https://podminky.urs.cz/item/CS_URS_2025_02/998713101"/>
    <hyperlink ref="F327" r:id="rId53" display="https://podminky.urs.cz/item/CS_URS_2025_02/741371841"/>
    <hyperlink ref="F330" r:id="rId54" display="https://podminky.urs.cz/item/CS_URS_2025_02/742210261"/>
    <hyperlink ref="F335" r:id="rId55" display="https://podminky.urs.cz/item/CS_URS_2025_02/763131411"/>
    <hyperlink ref="F337" r:id="rId56" display="https://podminky.urs.cz/item/CS_URS_2025_02/998763301"/>
    <hyperlink ref="F340" r:id="rId57" display="https://podminky.urs.cz/item/CS_URS_2025_02/766660001"/>
    <hyperlink ref="F344" r:id="rId58" display="https://podminky.urs.cz/item/CS_URS_2025_02/766660011"/>
    <hyperlink ref="F348" r:id="rId59" display="https://podminky.urs.cz/item/CS_URS_2025_02/766660713"/>
    <hyperlink ref="F351" r:id="rId60" display="https://podminky.urs.cz/item/CS_URS_2025_02/766660729"/>
    <hyperlink ref="F354" r:id="rId61" display="https://podminky.urs.cz/item/CS_URS_2025_02/766660730"/>
    <hyperlink ref="F357" r:id="rId62" display="https://podminky.urs.cz/item/CS_URS_2025_02/766661849"/>
    <hyperlink ref="F359" r:id="rId63" display="https://podminky.urs.cz/item/CS_URS_2025_02/766664957"/>
    <hyperlink ref="F363" r:id="rId64" display="https://podminky.urs.cz/item/CS_URS_2025_02/766664958"/>
    <hyperlink ref="F367" r:id="rId65" display="https://podminky.urs.cz/item/CS_URS_2025_02/766691914"/>
    <hyperlink ref="F372" r:id="rId66" display="https://podminky.urs.cz/item/CS_URS_2025_02/998766101"/>
    <hyperlink ref="F375" r:id="rId67" display="https://podminky.urs.cz/item/CS_URS_2025_02/767114131"/>
    <hyperlink ref="F381" r:id="rId68" display="https://podminky.urs.cz/item/CS_URS_2025_02/767114811"/>
    <hyperlink ref="F385" r:id="rId69" display="https://podminky.urs.cz/item/CS_URS_2025_02/767161843"/>
    <hyperlink ref="F388" r:id="rId70" display="https://podminky.urs.cz/item/CS_URS_2024_01/767220210"/>
    <hyperlink ref="F401" r:id="rId71" display="https://podminky.urs.cz/item/CS_URS_2025_02/767627306"/>
    <hyperlink ref="F404" r:id="rId72" display="https://podminky.urs.cz/item/CS_URS_2025_02/767627307"/>
    <hyperlink ref="F407" r:id="rId73" display="https://podminky.urs.cz/item/CS_URS_2025_02/767640222"/>
    <hyperlink ref="F415" r:id="rId74" display="https://podminky.urs.cz/item/CS_URS_2025_02/767641805"/>
    <hyperlink ref="F419" r:id="rId75" display="https://podminky.urs.cz/item/CS_URS_2025_02/767649194"/>
    <hyperlink ref="F427" r:id="rId76" display="https://podminky.urs.cz/item/CS_URS_2025_02/767691822"/>
    <hyperlink ref="F431" r:id="rId77" display="https://podminky.urs.cz/item/CS_URS_2025_02/767896110"/>
    <hyperlink ref="F437" r:id="rId78" display="https://podminky.urs.cz/item/CS_URS_2025_02/767991911"/>
    <hyperlink ref="F441" r:id="rId79" display="https://podminky.urs.cz/item/CS_URS_2025_02/998767101"/>
    <hyperlink ref="F444" r:id="rId80" display="https://podminky.urs.cz/item/CS_URS_2025_02/771111011"/>
    <hyperlink ref="F451" r:id="rId81" display="https://podminky.urs.cz/item/CS_URS_2025_02/771121011"/>
    <hyperlink ref="F453" r:id="rId82" display="https://podminky.urs.cz/item/CS_URS_2025_02/771151011"/>
    <hyperlink ref="F455" r:id="rId83" display="https://podminky.urs.cz/item/CS_URS_2025_02/771573810"/>
    <hyperlink ref="F459" r:id="rId84" display="https://podminky.urs.cz/item/CS_URS_2025_02/771574515"/>
    <hyperlink ref="F463" r:id="rId85" display="https://podminky.urs.cz/item/CS_URS_2025_02/771591115"/>
    <hyperlink ref="F465" r:id="rId86" display="https://podminky.urs.cz/item/CS_URS_2025_02/771592011"/>
    <hyperlink ref="F467" r:id="rId87" display="https://podminky.urs.cz/item/CS_URS_2025_02/998771101"/>
    <hyperlink ref="F470" r:id="rId88" display="https://podminky.urs.cz/item/CS_URS_2025_02/772521240"/>
    <hyperlink ref="F475" r:id="rId89" display="https://podminky.urs.cz/item/CS_URS_2025_02/772522812"/>
    <hyperlink ref="F478" r:id="rId90" display="https://podminky.urs.cz/item/CS_URS_2025_02/772523911"/>
    <hyperlink ref="F488" r:id="rId91" display="https://podminky.urs.cz/item/CS_URS_2025_02/772991301"/>
    <hyperlink ref="F492" r:id="rId92" display="https://podminky.urs.cz/item/CS_URS_2025_02/772991411"/>
    <hyperlink ref="F495" r:id="rId93" display="https://podminky.urs.cz/item/CS_URS_2025_02/772991442"/>
    <hyperlink ref="F497" r:id="rId94" display="https://podminky.urs.cz/item/CS_URS_2025_02/998772101"/>
    <hyperlink ref="F500" r:id="rId95" display="https://podminky.urs.cz/item/CS_URS_2025_02/781121011"/>
    <hyperlink ref="F507" r:id="rId96" display="https://podminky.urs.cz/item/CS_URS_2025_02/781472216"/>
    <hyperlink ref="F510" r:id="rId97" display="https://podminky.urs.cz/item/CS_URS_2025_02/781473810"/>
    <hyperlink ref="F518" r:id="rId98" display="https://podminky.urs.cz/item/CS_URS_2025_02/781491011"/>
    <hyperlink ref="F522" r:id="rId99" display="https://podminky.urs.cz/item/CS_URS_2025_02/781492251"/>
    <hyperlink ref="F526" r:id="rId100" display="https://podminky.urs.cz/item/CS_URS_2025_02/781495211"/>
    <hyperlink ref="F533" r:id="rId101" display="https://podminky.urs.cz/item/CS_URS_2025_02/998781101"/>
    <hyperlink ref="F536" r:id="rId102" display="https://podminky.urs.cz/item/CS_URS_2025_02/784171111"/>
    <hyperlink ref="F546" r:id="rId103" display="https://podminky.urs.cz/item/CS_URS_2025_02/784191003"/>
    <hyperlink ref="F549" r:id="rId104" display="https://podminky.urs.cz/item/CS_URS_2025_02/784191005"/>
    <hyperlink ref="F554" r:id="rId105" display="https://podminky.urs.cz/item/CS_URS_2025_02/784191007"/>
    <hyperlink ref="F556" r:id="rId106" display="https://podminky.urs.cz/item/CS_URS_2025_02/784191009"/>
    <hyperlink ref="F558" r:id="rId107" display="https://podminky.urs.cz/item/CS_URS_2025_02/784211105"/>
    <hyperlink ref="F564" r:id="rId108" display="https://podminky.urs.cz/item/CS_URS_2025_02/787600801"/>
    <hyperlink ref="F579" r:id="rId109" display="https://podminky.urs.cz/item/CS_URS_2025_02/HZS1292"/>
    <hyperlink ref="F581" r:id="rId110" display="https://podminky.urs.cz/item/CS_URS_2025_02/HZS1301"/>
    <hyperlink ref="F584" r:id="rId111" display="https://podminky.urs.cz/item/CS_URS_2025_02/HZS1411"/>
    <hyperlink ref="F586" r:id="rId112" display="https://podminky.urs.cz/item/CS_URS_2025_02/HZS2131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13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89</v>
      </c>
    </row>
    <row r="3" s="1" customFormat="1" ht="6.96" customHeight="1">
      <c r="B3" s="131"/>
      <c r="C3" s="132"/>
      <c r="D3" s="132"/>
      <c r="E3" s="132"/>
      <c r="F3" s="132"/>
      <c r="G3" s="132"/>
      <c r="H3" s="132"/>
      <c r="I3" s="132"/>
      <c r="J3" s="132"/>
      <c r="K3" s="132"/>
      <c r="L3" s="22"/>
      <c r="AT3" s="19" t="s">
        <v>86</v>
      </c>
    </row>
    <row r="4" s="1" customFormat="1" ht="24.96" customHeight="1">
      <c r="B4" s="22"/>
      <c r="D4" s="133" t="s">
        <v>103</v>
      </c>
      <c r="L4" s="22"/>
      <c r="M4" s="134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35" t="s">
        <v>16</v>
      </c>
      <c r="L6" s="22"/>
    </row>
    <row r="7" s="1" customFormat="1" ht="16.5" customHeight="1">
      <c r="B7" s="22"/>
      <c r="E7" s="136" t="str">
        <f>'Rekapitulace stavby'!K6</f>
        <v>BB úpravy MěÚ Hrádek</v>
      </c>
      <c r="F7" s="135"/>
      <c r="G7" s="135"/>
      <c r="H7" s="135"/>
      <c r="L7" s="22"/>
    </row>
    <row r="8" s="2" customFormat="1" ht="12" customHeight="1">
      <c r="A8" s="41"/>
      <c r="B8" s="47"/>
      <c r="C8" s="41"/>
      <c r="D8" s="135" t="s">
        <v>104</v>
      </c>
      <c r="E8" s="41"/>
      <c r="F8" s="41"/>
      <c r="G8" s="41"/>
      <c r="H8" s="41"/>
      <c r="I8" s="41"/>
      <c r="J8" s="41"/>
      <c r="K8" s="41"/>
      <c r="L8" s="137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</row>
    <row r="9" s="2" customFormat="1" ht="16.5" customHeight="1">
      <c r="A9" s="41"/>
      <c r="B9" s="47"/>
      <c r="C9" s="41"/>
      <c r="D9" s="41"/>
      <c r="E9" s="138" t="s">
        <v>1076</v>
      </c>
      <c r="F9" s="41"/>
      <c r="G9" s="41"/>
      <c r="H9" s="41"/>
      <c r="I9" s="41"/>
      <c r="J9" s="41"/>
      <c r="K9" s="41"/>
      <c r="L9" s="137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>
      <c r="A10" s="41"/>
      <c r="B10" s="47"/>
      <c r="C10" s="41"/>
      <c r="D10" s="41"/>
      <c r="E10" s="41"/>
      <c r="F10" s="41"/>
      <c r="G10" s="41"/>
      <c r="H10" s="41"/>
      <c r="I10" s="41"/>
      <c r="J10" s="41"/>
      <c r="K10" s="41"/>
      <c r="L10" s="137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2" customHeight="1">
      <c r="A11" s="41"/>
      <c r="B11" s="47"/>
      <c r="C11" s="41"/>
      <c r="D11" s="135" t="s">
        <v>18</v>
      </c>
      <c r="E11" s="41"/>
      <c r="F11" s="139" t="s">
        <v>19</v>
      </c>
      <c r="G11" s="41"/>
      <c r="H11" s="41"/>
      <c r="I11" s="135" t="s">
        <v>20</v>
      </c>
      <c r="J11" s="139" t="s">
        <v>32</v>
      </c>
      <c r="K11" s="41"/>
      <c r="L11" s="137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 ht="12" customHeight="1">
      <c r="A12" s="41"/>
      <c r="B12" s="47"/>
      <c r="C12" s="41"/>
      <c r="D12" s="135" t="s">
        <v>22</v>
      </c>
      <c r="E12" s="41"/>
      <c r="F12" s="139" t="s">
        <v>23</v>
      </c>
      <c r="G12" s="41"/>
      <c r="H12" s="41"/>
      <c r="I12" s="135" t="s">
        <v>24</v>
      </c>
      <c r="J12" s="140" t="str">
        <f>'Rekapitulace stavby'!AN8</f>
        <v>9. 5. 2024</v>
      </c>
      <c r="K12" s="41"/>
      <c r="L12" s="137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0.8" customHeight="1">
      <c r="A13" s="41"/>
      <c r="B13" s="47"/>
      <c r="C13" s="41"/>
      <c r="D13" s="41"/>
      <c r="E13" s="41"/>
      <c r="F13" s="41"/>
      <c r="G13" s="41"/>
      <c r="H13" s="41"/>
      <c r="I13" s="41"/>
      <c r="J13" s="41"/>
      <c r="K13" s="41"/>
      <c r="L13" s="137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7"/>
      <c r="C14" s="41"/>
      <c r="D14" s="135" t="s">
        <v>30</v>
      </c>
      <c r="E14" s="41"/>
      <c r="F14" s="41"/>
      <c r="G14" s="41"/>
      <c r="H14" s="41"/>
      <c r="I14" s="135" t="s">
        <v>31</v>
      </c>
      <c r="J14" s="139" t="str">
        <f>IF('Rekapitulace stavby'!AN10="","",'Rekapitulace stavby'!AN10)</f>
        <v/>
      </c>
      <c r="K14" s="41"/>
      <c r="L14" s="137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8" customHeight="1">
      <c r="A15" s="41"/>
      <c r="B15" s="47"/>
      <c r="C15" s="41"/>
      <c r="D15" s="41"/>
      <c r="E15" s="139" t="str">
        <f>IF('Rekapitulace stavby'!E11="","",'Rekapitulace stavby'!E11)</f>
        <v xml:space="preserve"> </v>
      </c>
      <c r="F15" s="41"/>
      <c r="G15" s="41"/>
      <c r="H15" s="41"/>
      <c r="I15" s="135" t="s">
        <v>34</v>
      </c>
      <c r="J15" s="139" t="str">
        <f>IF('Rekapitulace stavby'!AN11="","",'Rekapitulace stavby'!AN11)</f>
        <v/>
      </c>
      <c r="K15" s="41"/>
      <c r="L15" s="137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6.96" customHeight="1">
      <c r="A16" s="41"/>
      <c r="B16" s="47"/>
      <c r="C16" s="41"/>
      <c r="D16" s="41"/>
      <c r="E16" s="41"/>
      <c r="F16" s="41"/>
      <c r="G16" s="41"/>
      <c r="H16" s="41"/>
      <c r="I16" s="41"/>
      <c r="J16" s="41"/>
      <c r="K16" s="41"/>
      <c r="L16" s="137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2" customHeight="1">
      <c r="A17" s="41"/>
      <c r="B17" s="47"/>
      <c r="C17" s="41"/>
      <c r="D17" s="135" t="s">
        <v>35</v>
      </c>
      <c r="E17" s="41"/>
      <c r="F17" s="41"/>
      <c r="G17" s="41"/>
      <c r="H17" s="41"/>
      <c r="I17" s="135" t="s">
        <v>31</v>
      </c>
      <c r="J17" s="35" t="str">
        <f>'Rekapitulace stavby'!AN13</f>
        <v>Vyplň údaj</v>
      </c>
      <c r="K17" s="41"/>
      <c r="L17" s="137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18" customHeight="1">
      <c r="A18" s="41"/>
      <c r="B18" s="47"/>
      <c r="C18" s="41"/>
      <c r="D18" s="41"/>
      <c r="E18" s="35" t="str">
        <f>'Rekapitulace stavby'!E14</f>
        <v>Vyplň údaj</v>
      </c>
      <c r="F18" s="139"/>
      <c r="G18" s="139"/>
      <c r="H18" s="139"/>
      <c r="I18" s="135" t="s">
        <v>34</v>
      </c>
      <c r="J18" s="35" t="str">
        <f>'Rekapitulace stavby'!AN14</f>
        <v>Vyplň údaj</v>
      </c>
      <c r="K18" s="41"/>
      <c r="L18" s="137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6.96" customHeight="1">
      <c r="A19" s="41"/>
      <c r="B19" s="47"/>
      <c r="C19" s="41"/>
      <c r="D19" s="41"/>
      <c r="E19" s="41"/>
      <c r="F19" s="41"/>
      <c r="G19" s="41"/>
      <c r="H19" s="41"/>
      <c r="I19" s="41"/>
      <c r="J19" s="41"/>
      <c r="K19" s="41"/>
      <c r="L19" s="137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2" customHeight="1">
      <c r="A20" s="41"/>
      <c r="B20" s="47"/>
      <c r="C20" s="41"/>
      <c r="D20" s="135" t="s">
        <v>37</v>
      </c>
      <c r="E20" s="41"/>
      <c r="F20" s="41"/>
      <c r="G20" s="41"/>
      <c r="H20" s="41"/>
      <c r="I20" s="135" t="s">
        <v>31</v>
      </c>
      <c r="J20" s="139" t="str">
        <f>IF('Rekapitulace stavby'!AN16="","",'Rekapitulace stavby'!AN16)</f>
        <v/>
      </c>
      <c r="K20" s="41"/>
      <c r="L20" s="137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18" customHeight="1">
      <c r="A21" s="41"/>
      <c r="B21" s="47"/>
      <c r="C21" s="41"/>
      <c r="D21" s="41"/>
      <c r="E21" s="139" t="str">
        <f>IF('Rekapitulace stavby'!E17="","",'Rekapitulace stavby'!E17)</f>
        <v xml:space="preserve"> </v>
      </c>
      <c r="F21" s="41"/>
      <c r="G21" s="41"/>
      <c r="H21" s="41"/>
      <c r="I21" s="135" t="s">
        <v>34</v>
      </c>
      <c r="J21" s="139" t="str">
        <f>IF('Rekapitulace stavby'!AN17="","",'Rekapitulace stavby'!AN17)</f>
        <v/>
      </c>
      <c r="K21" s="41"/>
      <c r="L21" s="137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6.96" customHeight="1">
      <c r="A22" s="41"/>
      <c r="B22" s="47"/>
      <c r="C22" s="41"/>
      <c r="D22" s="41"/>
      <c r="E22" s="41"/>
      <c r="F22" s="41"/>
      <c r="G22" s="41"/>
      <c r="H22" s="41"/>
      <c r="I22" s="41"/>
      <c r="J22" s="41"/>
      <c r="K22" s="41"/>
      <c r="L22" s="137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2" customHeight="1">
      <c r="A23" s="41"/>
      <c r="B23" s="47"/>
      <c r="C23" s="41"/>
      <c r="D23" s="135" t="s">
        <v>39</v>
      </c>
      <c r="E23" s="41"/>
      <c r="F23" s="41"/>
      <c r="G23" s="41"/>
      <c r="H23" s="41"/>
      <c r="I23" s="135" t="s">
        <v>31</v>
      </c>
      <c r="J23" s="139" t="str">
        <f>IF('Rekapitulace stavby'!AN19="","",'Rekapitulace stavby'!AN19)</f>
        <v/>
      </c>
      <c r="K23" s="41"/>
      <c r="L23" s="137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18" customHeight="1">
      <c r="A24" s="41"/>
      <c r="B24" s="47"/>
      <c r="C24" s="41"/>
      <c r="D24" s="41"/>
      <c r="E24" s="139" t="str">
        <f>IF('Rekapitulace stavby'!E20="","",'Rekapitulace stavby'!E20)</f>
        <v xml:space="preserve"> </v>
      </c>
      <c r="F24" s="41"/>
      <c r="G24" s="41"/>
      <c r="H24" s="41"/>
      <c r="I24" s="135" t="s">
        <v>34</v>
      </c>
      <c r="J24" s="139" t="str">
        <f>IF('Rekapitulace stavby'!AN20="","",'Rekapitulace stavby'!AN20)</f>
        <v/>
      </c>
      <c r="K24" s="41"/>
      <c r="L24" s="137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6.96" customHeight="1">
      <c r="A25" s="41"/>
      <c r="B25" s="47"/>
      <c r="C25" s="41"/>
      <c r="D25" s="41"/>
      <c r="E25" s="41"/>
      <c r="F25" s="41"/>
      <c r="G25" s="41"/>
      <c r="H25" s="41"/>
      <c r="I25" s="41"/>
      <c r="J25" s="41"/>
      <c r="K25" s="41"/>
      <c r="L25" s="137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2" customHeight="1">
      <c r="A26" s="41"/>
      <c r="B26" s="47"/>
      <c r="C26" s="41"/>
      <c r="D26" s="135" t="s">
        <v>40</v>
      </c>
      <c r="E26" s="41"/>
      <c r="F26" s="41"/>
      <c r="G26" s="41"/>
      <c r="H26" s="41"/>
      <c r="I26" s="41"/>
      <c r="J26" s="41"/>
      <c r="K26" s="41"/>
      <c r="L26" s="137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8" customFormat="1" ht="16.5" customHeight="1">
      <c r="A27" s="141"/>
      <c r="B27" s="142"/>
      <c r="C27" s="141"/>
      <c r="D27" s="141"/>
      <c r="E27" s="143" t="s">
        <v>32</v>
      </c>
      <c r="F27" s="143"/>
      <c r="G27" s="143"/>
      <c r="H27" s="143"/>
      <c r="I27" s="141"/>
      <c r="J27" s="141"/>
      <c r="K27" s="141"/>
      <c r="L27" s="144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  <c r="AC27" s="141"/>
      <c r="AD27" s="141"/>
      <c r="AE27" s="141"/>
    </row>
    <row r="28" s="2" customFormat="1" ht="6.96" customHeight="1">
      <c r="A28" s="41"/>
      <c r="B28" s="47"/>
      <c r="C28" s="41"/>
      <c r="D28" s="41"/>
      <c r="E28" s="41"/>
      <c r="F28" s="41"/>
      <c r="G28" s="41"/>
      <c r="H28" s="41"/>
      <c r="I28" s="41"/>
      <c r="J28" s="41"/>
      <c r="K28" s="41"/>
      <c r="L28" s="137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2" customFormat="1" ht="6.96" customHeight="1">
      <c r="A29" s="41"/>
      <c r="B29" s="47"/>
      <c r="C29" s="41"/>
      <c r="D29" s="145"/>
      <c r="E29" s="145"/>
      <c r="F29" s="145"/>
      <c r="G29" s="145"/>
      <c r="H29" s="145"/>
      <c r="I29" s="145"/>
      <c r="J29" s="145"/>
      <c r="K29" s="145"/>
      <c r="L29" s="137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</row>
    <row r="30" s="2" customFormat="1" ht="25.44" customHeight="1">
      <c r="A30" s="41"/>
      <c r="B30" s="47"/>
      <c r="C30" s="41"/>
      <c r="D30" s="146" t="s">
        <v>42</v>
      </c>
      <c r="E30" s="41"/>
      <c r="F30" s="41"/>
      <c r="G30" s="41"/>
      <c r="H30" s="41"/>
      <c r="I30" s="41"/>
      <c r="J30" s="147">
        <f>ROUND(J81, 2)</f>
        <v>0</v>
      </c>
      <c r="K30" s="41"/>
      <c r="L30" s="137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7"/>
      <c r="C31" s="41"/>
      <c r="D31" s="145"/>
      <c r="E31" s="145"/>
      <c r="F31" s="145"/>
      <c r="G31" s="145"/>
      <c r="H31" s="145"/>
      <c r="I31" s="145"/>
      <c r="J31" s="145"/>
      <c r="K31" s="145"/>
      <c r="L31" s="137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14.4" customHeight="1">
      <c r="A32" s="41"/>
      <c r="B32" s="47"/>
      <c r="C32" s="41"/>
      <c r="D32" s="41"/>
      <c r="E32" s="41"/>
      <c r="F32" s="148" t="s">
        <v>44</v>
      </c>
      <c r="G32" s="41"/>
      <c r="H32" s="41"/>
      <c r="I32" s="148" t="s">
        <v>43</v>
      </c>
      <c r="J32" s="148" t="s">
        <v>45</v>
      </c>
      <c r="K32" s="41"/>
      <c r="L32" s="137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14.4" customHeight="1">
      <c r="A33" s="41"/>
      <c r="B33" s="47"/>
      <c r="C33" s="41"/>
      <c r="D33" s="149" t="s">
        <v>46</v>
      </c>
      <c r="E33" s="135" t="s">
        <v>47</v>
      </c>
      <c r="F33" s="150">
        <f>ROUND((SUM(BE81:BE87)),  2)</f>
        <v>0</v>
      </c>
      <c r="G33" s="41"/>
      <c r="H33" s="41"/>
      <c r="I33" s="151">
        <v>0.20999999999999999</v>
      </c>
      <c r="J33" s="150">
        <f>ROUND(((SUM(BE81:BE87))*I33),  2)</f>
        <v>0</v>
      </c>
      <c r="K33" s="41"/>
      <c r="L33" s="137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7"/>
      <c r="C34" s="41"/>
      <c r="D34" s="41"/>
      <c r="E34" s="135" t="s">
        <v>48</v>
      </c>
      <c r="F34" s="150">
        <f>ROUND((SUM(BF81:BF87)),  2)</f>
        <v>0</v>
      </c>
      <c r="G34" s="41"/>
      <c r="H34" s="41"/>
      <c r="I34" s="151">
        <v>0.12</v>
      </c>
      <c r="J34" s="150">
        <f>ROUND(((SUM(BF81:BF87))*I34),  2)</f>
        <v>0</v>
      </c>
      <c r="K34" s="41"/>
      <c r="L34" s="137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hidden="1" s="2" customFormat="1" ht="14.4" customHeight="1">
      <c r="A35" s="41"/>
      <c r="B35" s="47"/>
      <c r="C35" s="41"/>
      <c r="D35" s="41"/>
      <c r="E35" s="135" t="s">
        <v>49</v>
      </c>
      <c r="F35" s="150">
        <f>ROUND((SUM(BG81:BG87)),  2)</f>
        <v>0</v>
      </c>
      <c r="G35" s="41"/>
      <c r="H35" s="41"/>
      <c r="I35" s="151">
        <v>0.20999999999999999</v>
      </c>
      <c r="J35" s="150">
        <f>0</f>
        <v>0</v>
      </c>
      <c r="K35" s="41"/>
      <c r="L35" s="137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hidden="1" s="2" customFormat="1" ht="14.4" customHeight="1">
      <c r="A36" s="41"/>
      <c r="B36" s="47"/>
      <c r="C36" s="41"/>
      <c r="D36" s="41"/>
      <c r="E36" s="135" t="s">
        <v>50</v>
      </c>
      <c r="F36" s="150">
        <f>ROUND((SUM(BH81:BH87)),  2)</f>
        <v>0</v>
      </c>
      <c r="G36" s="41"/>
      <c r="H36" s="41"/>
      <c r="I36" s="151">
        <v>0.12</v>
      </c>
      <c r="J36" s="150">
        <f>0</f>
        <v>0</v>
      </c>
      <c r="K36" s="41"/>
      <c r="L36" s="137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7"/>
      <c r="C37" s="41"/>
      <c r="D37" s="41"/>
      <c r="E37" s="135" t="s">
        <v>51</v>
      </c>
      <c r="F37" s="150">
        <f>ROUND((SUM(BI81:BI87)),  2)</f>
        <v>0</v>
      </c>
      <c r="G37" s="41"/>
      <c r="H37" s="41"/>
      <c r="I37" s="151">
        <v>0</v>
      </c>
      <c r="J37" s="150">
        <f>0</f>
        <v>0</v>
      </c>
      <c r="K37" s="41"/>
      <c r="L37" s="137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s="2" customFormat="1" ht="6.96" customHeight="1">
      <c r="A38" s="41"/>
      <c r="B38" s="47"/>
      <c r="C38" s="41"/>
      <c r="D38" s="41"/>
      <c r="E38" s="41"/>
      <c r="F38" s="41"/>
      <c r="G38" s="41"/>
      <c r="H38" s="41"/>
      <c r="I38" s="41"/>
      <c r="J38" s="41"/>
      <c r="K38" s="41"/>
      <c r="L38" s="137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s="2" customFormat="1" ht="25.44" customHeight="1">
      <c r="A39" s="41"/>
      <c r="B39" s="47"/>
      <c r="C39" s="152"/>
      <c r="D39" s="153" t="s">
        <v>52</v>
      </c>
      <c r="E39" s="154"/>
      <c r="F39" s="154"/>
      <c r="G39" s="155" t="s">
        <v>53</v>
      </c>
      <c r="H39" s="156" t="s">
        <v>54</v>
      </c>
      <c r="I39" s="154"/>
      <c r="J39" s="157">
        <f>SUM(J30:J37)</f>
        <v>0</v>
      </c>
      <c r="K39" s="158"/>
      <c r="L39" s="137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14.4" customHeight="1">
      <c r="A40" s="41"/>
      <c r="B40" s="159"/>
      <c r="C40" s="160"/>
      <c r="D40" s="160"/>
      <c r="E40" s="160"/>
      <c r="F40" s="160"/>
      <c r="G40" s="160"/>
      <c r="H40" s="160"/>
      <c r="I40" s="160"/>
      <c r="J40" s="160"/>
      <c r="K40" s="160"/>
      <c r="L40" s="137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4" s="2" customFormat="1" ht="6.96" customHeight="1">
      <c r="A44" s="41"/>
      <c r="B44" s="161"/>
      <c r="C44" s="162"/>
      <c r="D44" s="162"/>
      <c r="E44" s="162"/>
      <c r="F44" s="162"/>
      <c r="G44" s="162"/>
      <c r="H44" s="162"/>
      <c r="I44" s="162"/>
      <c r="J44" s="162"/>
      <c r="K44" s="162"/>
      <c r="L44" s="137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</row>
    <row r="45" s="2" customFormat="1" ht="24.96" customHeight="1">
      <c r="A45" s="41"/>
      <c r="B45" s="42"/>
      <c r="C45" s="25" t="s">
        <v>106</v>
      </c>
      <c r="D45" s="43"/>
      <c r="E45" s="43"/>
      <c r="F45" s="43"/>
      <c r="G45" s="43"/>
      <c r="H45" s="43"/>
      <c r="I45" s="43"/>
      <c r="J45" s="43"/>
      <c r="K45" s="43"/>
      <c r="L45" s="137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</row>
    <row r="46" s="2" customFormat="1" ht="6.96" customHeight="1">
      <c r="A46" s="41"/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137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12" customHeight="1">
      <c r="A47" s="41"/>
      <c r="B47" s="42"/>
      <c r="C47" s="34" t="s">
        <v>16</v>
      </c>
      <c r="D47" s="43"/>
      <c r="E47" s="43"/>
      <c r="F47" s="43"/>
      <c r="G47" s="43"/>
      <c r="H47" s="43"/>
      <c r="I47" s="43"/>
      <c r="J47" s="43"/>
      <c r="K47" s="43"/>
      <c r="L47" s="137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16.5" customHeight="1">
      <c r="A48" s="41"/>
      <c r="B48" s="42"/>
      <c r="C48" s="43"/>
      <c r="D48" s="43"/>
      <c r="E48" s="163" t="str">
        <f>E7</f>
        <v>BB úpravy MěÚ Hrádek</v>
      </c>
      <c r="F48" s="34"/>
      <c r="G48" s="34"/>
      <c r="H48" s="34"/>
      <c r="I48" s="43"/>
      <c r="J48" s="43"/>
      <c r="K48" s="43"/>
      <c r="L48" s="137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4" t="s">
        <v>104</v>
      </c>
      <c r="D49" s="43"/>
      <c r="E49" s="43"/>
      <c r="F49" s="43"/>
      <c r="G49" s="43"/>
      <c r="H49" s="43"/>
      <c r="I49" s="43"/>
      <c r="J49" s="43"/>
      <c r="K49" s="43"/>
      <c r="L49" s="137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16.5" customHeight="1">
      <c r="A50" s="41"/>
      <c r="B50" s="42"/>
      <c r="C50" s="43"/>
      <c r="D50" s="43"/>
      <c r="E50" s="72" t="str">
        <f>E9</f>
        <v>D.1.3 - PBŘ</v>
      </c>
      <c r="F50" s="43"/>
      <c r="G50" s="43"/>
      <c r="H50" s="43"/>
      <c r="I50" s="43"/>
      <c r="J50" s="43"/>
      <c r="K50" s="43"/>
      <c r="L50" s="137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2" customFormat="1" ht="6.96" customHeight="1">
      <c r="A51" s="41"/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137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</row>
    <row r="52" s="2" customFormat="1" ht="12" customHeight="1">
      <c r="A52" s="41"/>
      <c r="B52" s="42"/>
      <c r="C52" s="34" t="s">
        <v>22</v>
      </c>
      <c r="D52" s="43"/>
      <c r="E52" s="43"/>
      <c r="F52" s="29" t="str">
        <f>F12</f>
        <v>Hrádek u Rokycan</v>
      </c>
      <c r="G52" s="43"/>
      <c r="H52" s="43"/>
      <c r="I52" s="34" t="s">
        <v>24</v>
      </c>
      <c r="J52" s="75" t="str">
        <f>IF(J12="","",J12)</f>
        <v>9. 5. 2024</v>
      </c>
      <c r="K52" s="43"/>
      <c r="L52" s="137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6.96" customHeight="1">
      <c r="A53" s="41"/>
      <c r="B53" s="42"/>
      <c r="C53" s="43"/>
      <c r="D53" s="43"/>
      <c r="E53" s="43"/>
      <c r="F53" s="43"/>
      <c r="G53" s="43"/>
      <c r="H53" s="43"/>
      <c r="I53" s="43"/>
      <c r="J53" s="43"/>
      <c r="K53" s="43"/>
      <c r="L53" s="137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15.15" customHeight="1">
      <c r="A54" s="41"/>
      <c r="B54" s="42"/>
      <c r="C54" s="34" t="s">
        <v>30</v>
      </c>
      <c r="D54" s="43"/>
      <c r="E54" s="43"/>
      <c r="F54" s="29" t="str">
        <f>E15</f>
        <v xml:space="preserve"> </v>
      </c>
      <c r="G54" s="43"/>
      <c r="H54" s="43"/>
      <c r="I54" s="34" t="s">
        <v>37</v>
      </c>
      <c r="J54" s="39" t="str">
        <f>E21</f>
        <v xml:space="preserve"> </v>
      </c>
      <c r="K54" s="43"/>
      <c r="L54" s="137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15.15" customHeight="1">
      <c r="A55" s="41"/>
      <c r="B55" s="42"/>
      <c r="C55" s="34" t="s">
        <v>35</v>
      </c>
      <c r="D55" s="43"/>
      <c r="E55" s="43"/>
      <c r="F55" s="29" t="str">
        <f>IF(E18="","",E18)</f>
        <v>Vyplň údaj</v>
      </c>
      <c r="G55" s="43"/>
      <c r="H55" s="43"/>
      <c r="I55" s="34" t="s">
        <v>39</v>
      </c>
      <c r="J55" s="39" t="str">
        <f>E24</f>
        <v xml:space="preserve"> </v>
      </c>
      <c r="K55" s="43"/>
      <c r="L55" s="137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0.32" customHeight="1">
      <c r="A56" s="41"/>
      <c r="B56" s="42"/>
      <c r="C56" s="43"/>
      <c r="D56" s="43"/>
      <c r="E56" s="43"/>
      <c r="F56" s="43"/>
      <c r="G56" s="43"/>
      <c r="H56" s="43"/>
      <c r="I56" s="43"/>
      <c r="J56" s="43"/>
      <c r="K56" s="43"/>
      <c r="L56" s="137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29.28" customHeight="1">
      <c r="A57" s="41"/>
      <c r="B57" s="42"/>
      <c r="C57" s="164" t="s">
        <v>107</v>
      </c>
      <c r="D57" s="165"/>
      <c r="E57" s="165"/>
      <c r="F57" s="165"/>
      <c r="G57" s="165"/>
      <c r="H57" s="165"/>
      <c r="I57" s="165"/>
      <c r="J57" s="166" t="s">
        <v>108</v>
      </c>
      <c r="K57" s="165"/>
      <c r="L57" s="137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10.32" customHeight="1">
      <c r="A58" s="41"/>
      <c r="B58" s="42"/>
      <c r="C58" s="43"/>
      <c r="D58" s="43"/>
      <c r="E58" s="43"/>
      <c r="F58" s="43"/>
      <c r="G58" s="43"/>
      <c r="H58" s="43"/>
      <c r="I58" s="43"/>
      <c r="J58" s="43"/>
      <c r="K58" s="43"/>
      <c r="L58" s="137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22.8" customHeight="1">
      <c r="A59" s="41"/>
      <c r="B59" s="42"/>
      <c r="C59" s="167" t="s">
        <v>74</v>
      </c>
      <c r="D59" s="43"/>
      <c r="E59" s="43"/>
      <c r="F59" s="43"/>
      <c r="G59" s="43"/>
      <c r="H59" s="43"/>
      <c r="I59" s="43"/>
      <c r="J59" s="105">
        <f>J81</f>
        <v>0</v>
      </c>
      <c r="K59" s="43"/>
      <c r="L59" s="137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U59" s="19" t="s">
        <v>109</v>
      </c>
    </row>
    <row r="60" s="9" customFormat="1" ht="24.96" customHeight="1">
      <c r="A60" s="9"/>
      <c r="B60" s="168"/>
      <c r="C60" s="169"/>
      <c r="D60" s="170" t="s">
        <v>118</v>
      </c>
      <c r="E60" s="171"/>
      <c r="F60" s="171"/>
      <c r="G60" s="171"/>
      <c r="H60" s="171"/>
      <c r="I60" s="171"/>
      <c r="J60" s="172">
        <f>J82</f>
        <v>0</v>
      </c>
      <c r="K60" s="169"/>
      <c r="L60" s="173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4"/>
      <c r="C61" s="175"/>
      <c r="D61" s="176" t="s">
        <v>124</v>
      </c>
      <c r="E61" s="177"/>
      <c r="F61" s="177"/>
      <c r="G61" s="177"/>
      <c r="H61" s="177"/>
      <c r="I61" s="177"/>
      <c r="J61" s="178">
        <f>J83</f>
        <v>0</v>
      </c>
      <c r="K61" s="175"/>
      <c r="L61" s="179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2" customFormat="1" ht="21.84" customHeight="1">
      <c r="A62" s="41"/>
      <c r="B62" s="42"/>
      <c r="C62" s="43"/>
      <c r="D62" s="43"/>
      <c r="E62" s="43"/>
      <c r="F62" s="43"/>
      <c r="G62" s="43"/>
      <c r="H62" s="43"/>
      <c r="I62" s="43"/>
      <c r="J62" s="43"/>
      <c r="K62" s="43"/>
      <c r="L62" s="137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</row>
    <row r="63" s="2" customFormat="1" ht="6.96" customHeight="1">
      <c r="A63" s="41"/>
      <c r="B63" s="62"/>
      <c r="C63" s="63"/>
      <c r="D63" s="63"/>
      <c r="E63" s="63"/>
      <c r="F63" s="63"/>
      <c r="G63" s="63"/>
      <c r="H63" s="63"/>
      <c r="I63" s="63"/>
      <c r="J63" s="63"/>
      <c r="K63" s="63"/>
      <c r="L63" s="137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</row>
    <row r="67" s="2" customFormat="1" ht="6.96" customHeight="1">
      <c r="A67" s="41"/>
      <c r="B67" s="64"/>
      <c r="C67" s="65"/>
      <c r="D67" s="65"/>
      <c r="E67" s="65"/>
      <c r="F67" s="65"/>
      <c r="G67" s="65"/>
      <c r="H67" s="65"/>
      <c r="I67" s="65"/>
      <c r="J67" s="65"/>
      <c r="K67" s="65"/>
      <c r="L67" s="137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</row>
    <row r="68" s="2" customFormat="1" ht="24.96" customHeight="1">
      <c r="A68" s="41"/>
      <c r="B68" s="42"/>
      <c r="C68" s="25" t="s">
        <v>135</v>
      </c>
      <c r="D68" s="43"/>
      <c r="E68" s="43"/>
      <c r="F68" s="43"/>
      <c r="G68" s="43"/>
      <c r="H68" s="43"/>
      <c r="I68" s="43"/>
      <c r="J68" s="43"/>
      <c r="K68" s="43"/>
      <c r="L68" s="137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</row>
    <row r="69" s="2" customFormat="1" ht="6.96" customHeight="1">
      <c r="A69" s="41"/>
      <c r="B69" s="42"/>
      <c r="C69" s="43"/>
      <c r="D69" s="43"/>
      <c r="E69" s="43"/>
      <c r="F69" s="43"/>
      <c r="G69" s="43"/>
      <c r="H69" s="43"/>
      <c r="I69" s="43"/>
      <c r="J69" s="43"/>
      <c r="K69" s="43"/>
      <c r="L69" s="137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</row>
    <row r="70" s="2" customFormat="1" ht="12" customHeight="1">
      <c r="A70" s="41"/>
      <c r="B70" s="42"/>
      <c r="C70" s="34" t="s">
        <v>16</v>
      </c>
      <c r="D70" s="43"/>
      <c r="E70" s="43"/>
      <c r="F70" s="43"/>
      <c r="G70" s="43"/>
      <c r="H70" s="43"/>
      <c r="I70" s="43"/>
      <c r="J70" s="43"/>
      <c r="K70" s="43"/>
      <c r="L70" s="137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</row>
    <row r="71" s="2" customFormat="1" ht="16.5" customHeight="1">
      <c r="A71" s="41"/>
      <c r="B71" s="42"/>
      <c r="C71" s="43"/>
      <c r="D71" s="43"/>
      <c r="E71" s="163" t="str">
        <f>E7</f>
        <v>BB úpravy MěÚ Hrádek</v>
      </c>
      <c r="F71" s="34"/>
      <c r="G71" s="34"/>
      <c r="H71" s="34"/>
      <c r="I71" s="43"/>
      <c r="J71" s="43"/>
      <c r="K71" s="43"/>
      <c r="L71" s="137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</row>
    <row r="72" s="2" customFormat="1" ht="12" customHeight="1">
      <c r="A72" s="41"/>
      <c r="B72" s="42"/>
      <c r="C72" s="34" t="s">
        <v>104</v>
      </c>
      <c r="D72" s="43"/>
      <c r="E72" s="43"/>
      <c r="F72" s="43"/>
      <c r="G72" s="43"/>
      <c r="H72" s="43"/>
      <c r="I72" s="43"/>
      <c r="J72" s="43"/>
      <c r="K72" s="43"/>
      <c r="L72" s="137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</row>
    <row r="73" s="2" customFormat="1" ht="16.5" customHeight="1">
      <c r="A73" s="41"/>
      <c r="B73" s="42"/>
      <c r="C73" s="43"/>
      <c r="D73" s="43"/>
      <c r="E73" s="72" t="str">
        <f>E9</f>
        <v>D.1.3 - PBŘ</v>
      </c>
      <c r="F73" s="43"/>
      <c r="G73" s="43"/>
      <c r="H73" s="43"/>
      <c r="I73" s="43"/>
      <c r="J73" s="43"/>
      <c r="K73" s="43"/>
      <c r="L73" s="137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</row>
    <row r="74" s="2" customFormat="1" ht="6.96" customHeight="1">
      <c r="A74" s="41"/>
      <c r="B74" s="42"/>
      <c r="C74" s="43"/>
      <c r="D74" s="43"/>
      <c r="E74" s="43"/>
      <c r="F74" s="43"/>
      <c r="G74" s="43"/>
      <c r="H74" s="43"/>
      <c r="I74" s="43"/>
      <c r="J74" s="43"/>
      <c r="K74" s="43"/>
      <c r="L74" s="137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</row>
    <row r="75" s="2" customFormat="1" ht="12" customHeight="1">
      <c r="A75" s="41"/>
      <c r="B75" s="42"/>
      <c r="C75" s="34" t="s">
        <v>22</v>
      </c>
      <c r="D75" s="43"/>
      <c r="E75" s="43"/>
      <c r="F75" s="29" t="str">
        <f>F12</f>
        <v>Hrádek u Rokycan</v>
      </c>
      <c r="G75" s="43"/>
      <c r="H75" s="43"/>
      <c r="I75" s="34" t="s">
        <v>24</v>
      </c>
      <c r="J75" s="75" t="str">
        <f>IF(J12="","",J12)</f>
        <v>9. 5. 2024</v>
      </c>
      <c r="K75" s="43"/>
      <c r="L75" s="137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</row>
    <row r="76" s="2" customFormat="1" ht="6.96" customHeight="1">
      <c r="A76" s="41"/>
      <c r="B76" s="42"/>
      <c r="C76" s="43"/>
      <c r="D76" s="43"/>
      <c r="E76" s="43"/>
      <c r="F76" s="43"/>
      <c r="G76" s="43"/>
      <c r="H76" s="43"/>
      <c r="I76" s="43"/>
      <c r="J76" s="43"/>
      <c r="K76" s="43"/>
      <c r="L76" s="137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</row>
    <row r="77" s="2" customFormat="1" ht="15.15" customHeight="1">
      <c r="A77" s="41"/>
      <c r="B77" s="42"/>
      <c r="C77" s="34" t="s">
        <v>30</v>
      </c>
      <c r="D77" s="43"/>
      <c r="E77" s="43"/>
      <c r="F77" s="29" t="str">
        <f>E15</f>
        <v xml:space="preserve"> </v>
      </c>
      <c r="G77" s="43"/>
      <c r="H77" s="43"/>
      <c r="I77" s="34" t="s">
        <v>37</v>
      </c>
      <c r="J77" s="39" t="str">
        <f>E21</f>
        <v xml:space="preserve"> </v>
      </c>
      <c r="K77" s="43"/>
      <c r="L77" s="137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</row>
    <row r="78" s="2" customFormat="1" ht="15.15" customHeight="1">
      <c r="A78" s="41"/>
      <c r="B78" s="42"/>
      <c r="C78" s="34" t="s">
        <v>35</v>
      </c>
      <c r="D78" s="43"/>
      <c r="E78" s="43"/>
      <c r="F78" s="29" t="str">
        <f>IF(E18="","",E18)</f>
        <v>Vyplň údaj</v>
      </c>
      <c r="G78" s="43"/>
      <c r="H78" s="43"/>
      <c r="I78" s="34" t="s">
        <v>39</v>
      </c>
      <c r="J78" s="39" t="str">
        <f>E24</f>
        <v xml:space="preserve"> </v>
      </c>
      <c r="K78" s="43"/>
      <c r="L78" s="137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</row>
    <row r="79" s="2" customFormat="1" ht="10.32" customHeight="1">
      <c r="A79" s="41"/>
      <c r="B79" s="42"/>
      <c r="C79" s="43"/>
      <c r="D79" s="43"/>
      <c r="E79" s="43"/>
      <c r="F79" s="43"/>
      <c r="G79" s="43"/>
      <c r="H79" s="43"/>
      <c r="I79" s="43"/>
      <c r="J79" s="43"/>
      <c r="K79" s="43"/>
      <c r="L79" s="137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</row>
    <row r="80" s="11" customFormat="1" ht="29.28" customHeight="1">
      <c r="A80" s="180"/>
      <c r="B80" s="181"/>
      <c r="C80" s="182" t="s">
        <v>136</v>
      </c>
      <c r="D80" s="183" t="s">
        <v>61</v>
      </c>
      <c r="E80" s="183" t="s">
        <v>57</v>
      </c>
      <c r="F80" s="183" t="s">
        <v>58</v>
      </c>
      <c r="G80" s="183" t="s">
        <v>137</v>
      </c>
      <c r="H80" s="183" t="s">
        <v>138</v>
      </c>
      <c r="I80" s="183" t="s">
        <v>139</v>
      </c>
      <c r="J80" s="183" t="s">
        <v>108</v>
      </c>
      <c r="K80" s="184" t="s">
        <v>140</v>
      </c>
      <c r="L80" s="185"/>
      <c r="M80" s="95" t="s">
        <v>32</v>
      </c>
      <c r="N80" s="96" t="s">
        <v>46</v>
      </c>
      <c r="O80" s="96" t="s">
        <v>141</v>
      </c>
      <c r="P80" s="96" t="s">
        <v>142</v>
      </c>
      <c r="Q80" s="96" t="s">
        <v>143</v>
      </c>
      <c r="R80" s="96" t="s">
        <v>144</v>
      </c>
      <c r="S80" s="96" t="s">
        <v>145</v>
      </c>
      <c r="T80" s="97" t="s">
        <v>146</v>
      </c>
      <c r="U80" s="180"/>
      <c r="V80" s="180"/>
      <c r="W80" s="180"/>
      <c r="X80" s="180"/>
      <c r="Y80" s="180"/>
      <c r="Z80" s="180"/>
      <c r="AA80" s="180"/>
      <c r="AB80" s="180"/>
      <c r="AC80" s="180"/>
      <c r="AD80" s="180"/>
      <c r="AE80" s="180"/>
    </row>
    <row r="81" s="2" customFormat="1" ht="22.8" customHeight="1">
      <c r="A81" s="41"/>
      <c r="B81" s="42"/>
      <c r="C81" s="102" t="s">
        <v>147</v>
      </c>
      <c r="D81" s="43"/>
      <c r="E81" s="43"/>
      <c r="F81" s="43"/>
      <c r="G81" s="43"/>
      <c r="H81" s="43"/>
      <c r="I81" s="43"/>
      <c r="J81" s="186">
        <f>BK81</f>
        <v>0</v>
      </c>
      <c r="K81" s="43"/>
      <c r="L81" s="47"/>
      <c r="M81" s="98"/>
      <c r="N81" s="187"/>
      <c r="O81" s="99"/>
      <c r="P81" s="188">
        <f>P82</f>
        <v>0</v>
      </c>
      <c r="Q81" s="99"/>
      <c r="R81" s="188">
        <f>R82</f>
        <v>0.019199999999999998</v>
      </c>
      <c r="S81" s="99"/>
      <c r="T81" s="189">
        <f>T82</f>
        <v>0</v>
      </c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  <c r="AT81" s="19" t="s">
        <v>75</v>
      </c>
      <c r="AU81" s="19" t="s">
        <v>109</v>
      </c>
      <c r="BK81" s="190">
        <f>BK82</f>
        <v>0</v>
      </c>
    </row>
    <row r="82" s="12" customFormat="1" ht="25.92" customHeight="1">
      <c r="A82" s="12"/>
      <c r="B82" s="191"/>
      <c r="C82" s="192"/>
      <c r="D82" s="193" t="s">
        <v>75</v>
      </c>
      <c r="E82" s="194" t="s">
        <v>467</v>
      </c>
      <c r="F82" s="194" t="s">
        <v>468</v>
      </c>
      <c r="G82" s="192"/>
      <c r="H82" s="192"/>
      <c r="I82" s="195"/>
      <c r="J82" s="196">
        <f>BK82</f>
        <v>0</v>
      </c>
      <c r="K82" s="192"/>
      <c r="L82" s="197"/>
      <c r="M82" s="198"/>
      <c r="N82" s="199"/>
      <c r="O82" s="199"/>
      <c r="P82" s="200">
        <f>P83</f>
        <v>0</v>
      </c>
      <c r="Q82" s="199"/>
      <c r="R82" s="200">
        <f>R83</f>
        <v>0.019199999999999998</v>
      </c>
      <c r="S82" s="199"/>
      <c r="T82" s="201">
        <f>T83</f>
        <v>0</v>
      </c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R82" s="202" t="s">
        <v>86</v>
      </c>
      <c r="AT82" s="203" t="s">
        <v>75</v>
      </c>
      <c r="AU82" s="203" t="s">
        <v>76</v>
      </c>
      <c r="AY82" s="202" t="s">
        <v>150</v>
      </c>
      <c r="BK82" s="204">
        <f>BK83</f>
        <v>0</v>
      </c>
    </row>
    <row r="83" s="12" customFormat="1" ht="22.8" customHeight="1">
      <c r="A83" s="12"/>
      <c r="B83" s="191"/>
      <c r="C83" s="192"/>
      <c r="D83" s="193" t="s">
        <v>75</v>
      </c>
      <c r="E83" s="205" t="s">
        <v>586</v>
      </c>
      <c r="F83" s="205" t="s">
        <v>587</v>
      </c>
      <c r="G83" s="192"/>
      <c r="H83" s="192"/>
      <c r="I83" s="195"/>
      <c r="J83" s="206">
        <f>BK83</f>
        <v>0</v>
      </c>
      <c r="K83" s="192"/>
      <c r="L83" s="197"/>
      <c r="M83" s="198"/>
      <c r="N83" s="199"/>
      <c r="O83" s="199"/>
      <c r="P83" s="200">
        <f>SUM(P84:P87)</f>
        <v>0</v>
      </c>
      <c r="Q83" s="199"/>
      <c r="R83" s="200">
        <f>SUM(R84:R87)</f>
        <v>0.019199999999999998</v>
      </c>
      <c r="S83" s="199"/>
      <c r="T83" s="201">
        <f>SUM(T84:T87)</f>
        <v>0</v>
      </c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R83" s="202" t="s">
        <v>86</v>
      </c>
      <c r="AT83" s="203" t="s">
        <v>75</v>
      </c>
      <c r="AU83" s="203" t="s">
        <v>84</v>
      </c>
      <c r="AY83" s="202" t="s">
        <v>150</v>
      </c>
      <c r="BK83" s="204">
        <f>SUM(BK84:BK87)</f>
        <v>0</v>
      </c>
    </row>
    <row r="84" s="2" customFormat="1" ht="16.5" customHeight="1">
      <c r="A84" s="41"/>
      <c r="B84" s="42"/>
      <c r="C84" s="207" t="s">
        <v>84</v>
      </c>
      <c r="D84" s="207" t="s">
        <v>152</v>
      </c>
      <c r="E84" s="208" t="s">
        <v>1077</v>
      </c>
      <c r="F84" s="209" t="s">
        <v>1078</v>
      </c>
      <c r="G84" s="210" t="s">
        <v>360</v>
      </c>
      <c r="H84" s="211">
        <v>8</v>
      </c>
      <c r="I84" s="212"/>
      <c r="J84" s="213">
        <f>ROUND(I84*H84,2)</f>
        <v>0</v>
      </c>
      <c r="K84" s="209" t="s">
        <v>156</v>
      </c>
      <c r="L84" s="47"/>
      <c r="M84" s="214" t="s">
        <v>32</v>
      </c>
      <c r="N84" s="215" t="s">
        <v>47</v>
      </c>
      <c r="O84" s="87"/>
      <c r="P84" s="216">
        <f>O84*H84</f>
        <v>0</v>
      </c>
      <c r="Q84" s="216">
        <v>0</v>
      </c>
      <c r="R84" s="216">
        <f>Q84*H84</f>
        <v>0</v>
      </c>
      <c r="S84" s="216">
        <v>0</v>
      </c>
      <c r="T84" s="217">
        <f>S84*H84</f>
        <v>0</v>
      </c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  <c r="AR84" s="218" t="s">
        <v>250</v>
      </c>
      <c r="AT84" s="218" t="s">
        <v>152</v>
      </c>
      <c r="AU84" s="218" t="s">
        <v>86</v>
      </c>
      <c r="AY84" s="19" t="s">
        <v>150</v>
      </c>
      <c r="BE84" s="219">
        <f>IF(N84="základní",J84,0)</f>
        <v>0</v>
      </c>
      <c r="BF84" s="219">
        <f>IF(N84="snížená",J84,0)</f>
        <v>0</v>
      </c>
      <c r="BG84" s="219">
        <f>IF(N84="zákl. přenesená",J84,0)</f>
        <v>0</v>
      </c>
      <c r="BH84" s="219">
        <f>IF(N84="sníž. přenesená",J84,0)</f>
        <v>0</v>
      </c>
      <c r="BI84" s="219">
        <f>IF(N84="nulová",J84,0)</f>
        <v>0</v>
      </c>
      <c r="BJ84" s="19" t="s">
        <v>84</v>
      </c>
      <c r="BK84" s="219">
        <f>ROUND(I84*H84,2)</f>
        <v>0</v>
      </c>
      <c r="BL84" s="19" t="s">
        <v>250</v>
      </c>
      <c r="BM84" s="218" t="s">
        <v>1079</v>
      </c>
    </row>
    <row r="85" s="2" customFormat="1">
      <c r="A85" s="41"/>
      <c r="B85" s="42"/>
      <c r="C85" s="43"/>
      <c r="D85" s="220" t="s">
        <v>159</v>
      </c>
      <c r="E85" s="43"/>
      <c r="F85" s="221" t="s">
        <v>1080</v>
      </c>
      <c r="G85" s="43"/>
      <c r="H85" s="43"/>
      <c r="I85" s="222"/>
      <c r="J85" s="43"/>
      <c r="K85" s="43"/>
      <c r="L85" s="47"/>
      <c r="M85" s="223"/>
      <c r="N85" s="224"/>
      <c r="O85" s="87"/>
      <c r="P85" s="87"/>
      <c r="Q85" s="87"/>
      <c r="R85" s="87"/>
      <c r="S85" s="87"/>
      <c r="T85" s="88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  <c r="AT85" s="19" t="s">
        <v>159</v>
      </c>
      <c r="AU85" s="19" t="s">
        <v>86</v>
      </c>
    </row>
    <row r="86" s="2" customFormat="1" ht="16.5" customHeight="1">
      <c r="A86" s="41"/>
      <c r="B86" s="42"/>
      <c r="C86" s="247" t="s">
        <v>86</v>
      </c>
      <c r="D86" s="247" t="s">
        <v>197</v>
      </c>
      <c r="E86" s="248" t="s">
        <v>1081</v>
      </c>
      <c r="F86" s="249" t="s">
        <v>1082</v>
      </c>
      <c r="G86" s="250" t="s">
        <v>360</v>
      </c>
      <c r="H86" s="251">
        <v>8</v>
      </c>
      <c r="I86" s="252"/>
      <c r="J86" s="253">
        <f>ROUND(I86*H86,2)</f>
        <v>0</v>
      </c>
      <c r="K86" s="249" t="s">
        <v>156</v>
      </c>
      <c r="L86" s="254"/>
      <c r="M86" s="255" t="s">
        <v>32</v>
      </c>
      <c r="N86" s="256" t="s">
        <v>47</v>
      </c>
      <c r="O86" s="87"/>
      <c r="P86" s="216">
        <f>O86*H86</f>
        <v>0</v>
      </c>
      <c r="Q86" s="216">
        <v>0.0023999999999999998</v>
      </c>
      <c r="R86" s="216">
        <f>Q86*H86</f>
        <v>0.019199999999999998</v>
      </c>
      <c r="S86" s="216">
        <v>0</v>
      </c>
      <c r="T86" s="217">
        <f>S86*H86</f>
        <v>0</v>
      </c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R86" s="218" t="s">
        <v>349</v>
      </c>
      <c r="AT86" s="218" t="s">
        <v>197</v>
      </c>
      <c r="AU86" s="218" t="s">
        <v>86</v>
      </c>
      <c r="AY86" s="19" t="s">
        <v>150</v>
      </c>
      <c r="BE86" s="219">
        <f>IF(N86="základní",J86,0)</f>
        <v>0</v>
      </c>
      <c r="BF86" s="219">
        <f>IF(N86="snížená",J86,0)</f>
        <v>0</v>
      </c>
      <c r="BG86" s="219">
        <f>IF(N86="zákl. přenesená",J86,0)</f>
        <v>0</v>
      </c>
      <c r="BH86" s="219">
        <f>IF(N86="sníž. přenesená",J86,0)</f>
        <v>0</v>
      </c>
      <c r="BI86" s="219">
        <f>IF(N86="nulová",J86,0)</f>
        <v>0</v>
      </c>
      <c r="BJ86" s="19" t="s">
        <v>84</v>
      </c>
      <c r="BK86" s="219">
        <f>ROUND(I86*H86,2)</f>
        <v>0</v>
      </c>
      <c r="BL86" s="19" t="s">
        <v>250</v>
      </c>
      <c r="BM86" s="218" t="s">
        <v>1083</v>
      </c>
    </row>
    <row r="87" s="2" customFormat="1">
      <c r="A87" s="41"/>
      <c r="B87" s="42"/>
      <c r="C87" s="43"/>
      <c r="D87" s="227" t="s">
        <v>208</v>
      </c>
      <c r="E87" s="43"/>
      <c r="F87" s="257" t="s">
        <v>1084</v>
      </c>
      <c r="G87" s="43"/>
      <c r="H87" s="43"/>
      <c r="I87" s="222"/>
      <c r="J87" s="43"/>
      <c r="K87" s="43"/>
      <c r="L87" s="47"/>
      <c r="M87" s="269"/>
      <c r="N87" s="270"/>
      <c r="O87" s="271"/>
      <c r="P87" s="271"/>
      <c r="Q87" s="271"/>
      <c r="R87" s="271"/>
      <c r="S87" s="271"/>
      <c r="T87" s="272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T87" s="19" t="s">
        <v>208</v>
      </c>
      <c r="AU87" s="19" t="s">
        <v>86</v>
      </c>
    </row>
    <row r="88" s="2" customFormat="1" ht="6.96" customHeight="1">
      <c r="A88" s="41"/>
      <c r="B88" s="62"/>
      <c r="C88" s="63"/>
      <c r="D88" s="63"/>
      <c r="E88" s="63"/>
      <c r="F88" s="63"/>
      <c r="G88" s="63"/>
      <c r="H88" s="63"/>
      <c r="I88" s="63"/>
      <c r="J88" s="63"/>
      <c r="K88" s="63"/>
      <c r="L88" s="47"/>
      <c r="M88" s="41"/>
      <c r="O88" s="41"/>
      <c r="P88" s="41"/>
      <c r="Q88" s="41"/>
      <c r="R88" s="41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</row>
  </sheetData>
  <sheetProtection sheet="1" autoFilter="0" formatColumns="0" formatRows="0" objects="1" scenarios="1" spinCount="100000" saltValue="tZqF1vWgC2wTFmdwOrmKNVx2HdYaM5g5SiIL38Qq4tBGfBKZVvJQ/pQgt4kYf1nY/sEPhslknS9RTDNXWUz3Hg==" hashValue="cJElPJ2W9DpM+72eWcMdJNspeVPA4RISldAS3wvjL45OT+6FLvRORuZ3Jnyi+6cx51veGe/7nvv/bYg7SavHDw==" algorithmName="SHA-512" password="CC35"/>
  <autoFilter ref="C80:K87"/>
  <mergeCells count="9">
    <mergeCell ref="E7:H7"/>
    <mergeCell ref="E9:H9"/>
    <mergeCell ref="E18:H18"/>
    <mergeCell ref="E27:H27"/>
    <mergeCell ref="E48:H48"/>
    <mergeCell ref="E50:H50"/>
    <mergeCell ref="E71:H71"/>
    <mergeCell ref="E73:H73"/>
    <mergeCell ref="L2:V2"/>
  </mergeCells>
  <hyperlinks>
    <hyperlink ref="F85" r:id="rId1" display="https://podminky.urs.cz/item/CS_URS_2025_02/766660717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2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92</v>
      </c>
    </row>
    <row r="3" s="1" customFormat="1" ht="6.96" customHeight="1">
      <c r="B3" s="131"/>
      <c r="C3" s="132"/>
      <c r="D3" s="132"/>
      <c r="E3" s="132"/>
      <c r="F3" s="132"/>
      <c r="G3" s="132"/>
      <c r="H3" s="132"/>
      <c r="I3" s="132"/>
      <c r="J3" s="132"/>
      <c r="K3" s="132"/>
      <c r="L3" s="22"/>
      <c r="AT3" s="19" t="s">
        <v>86</v>
      </c>
    </row>
    <row r="4" s="1" customFormat="1" ht="24.96" customHeight="1">
      <c r="B4" s="22"/>
      <c r="D4" s="133" t="s">
        <v>103</v>
      </c>
      <c r="L4" s="22"/>
      <c r="M4" s="134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35" t="s">
        <v>16</v>
      </c>
      <c r="L6" s="22"/>
    </row>
    <row r="7" s="1" customFormat="1" ht="16.5" customHeight="1">
      <c r="B7" s="22"/>
      <c r="E7" s="136" t="str">
        <f>'Rekapitulace stavby'!K6</f>
        <v>BB úpravy MěÚ Hrádek</v>
      </c>
      <c r="F7" s="135"/>
      <c r="G7" s="135"/>
      <c r="H7" s="135"/>
      <c r="L7" s="22"/>
    </row>
    <row r="8" s="2" customFormat="1" ht="12" customHeight="1">
      <c r="A8" s="41"/>
      <c r="B8" s="47"/>
      <c r="C8" s="41"/>
      <c r="D8" s="135" t="s">
        <v>104</v>
      </c>
      <c r="E8" s="41"/>
      <c r="F8" s="41"/>
      <c r="G8" s="41"/>
      <c r="H8" s="41"/>
      <c r="I8" s="41"/>
      <c r="J8" s="41"/>
      <c r="K8" s="41"/>
      <c r="L8" s="137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</row>
    <row r="9" s="2" customFormat="1" ht="16.5" customHeight="1">
      <c r="A9" s="41"/>
      <c r="B9" s="47"/>
      <c r="C9" s="41"/>
      <c r="D9" s="41"/>
      <c r="E9" s="138" t="s">
        <v>1085</v>
      </c>
      <c r="F9" s="41"/>
      <c r="G9" s="41"/>
      <c r="H9" s="41"/>
      <c r="I9" s="41"/>
      <c r="J9" s="41"/>
      <c r="K9" s="41"/>
      <c r="L9" s="137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>
      <c r="A10" s="41"/>
      <c r="B10" s="47"/>
      <c r="C10" s="41"/>
      <c r="D10" s="41"/>
      <c r="E10" s="41"/>
      <c r="F10" s="41"/>
      <c r="G10" s="41"/>
      <c r="H10" s="41"/>
      <c r="I10" s="41"/>
      <c r="J10" s="41"/>
      <c r="K10" s="41"/>
      <c r="L10" s="137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2" customHeight="1">
      <c r="A11" s="41"/>
      <c r="B11" s="47"/>
      <c r="C11" s="41"/>
      <c r="D11" s="135" t="s">
        <v>18</v>
      </c>
      <c r="E11" s="41"/>
      <c r="F11" s="139" t="s">
        <v>32</v>
      </c>
      <c r="G11" s="41"/>
      <c r="H11" s="41"/>
      <c r="I11" s="135" t="s">
        <v>20</v>
      </c>
      <c r="J11" s="139" t="s">
        <v>32</v>
      </c>
      <c r="K11" s="41"/>
      <c r="L11" s="137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 ht="12" customHeight="1">
      <c r="A12" s="41"/>
      <c r="B12" s="47"/>
      <c r="C12" s="41"/>
      <c r="D12" s="135" t="s">
        <v>22</v>
      </c>
      <c r="E12" s="41"/>
      <c r="F12" s="139" t="s">
        <v>33</v>
      </c>
      <c r="G12" s="41"/>
      <c r="H12" s="41"/>
      <c r="I12" s="135" t="s">
        <v>24</v>
      </c>
      <c r="J12" s="140" t="str">
        <f>'Rekapitulace stavby'!AN8</f>
        <v>9. 5. 2024</v>
      </c>
      <c r="K12" s="41"/>
      <c r="L12" s="137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0.8" customHeight="1">
      <c r="A13" s="41"/>
      <c r="B13" s="47"/>
      <c r="C13" s="41"/>
      <c r="D13" s="41"/>
      <c r="E13" s="41"/>
      <c r="F13" s="41"/>
      <c r="G13" s="41"/>
      <c r="H13" s="41"/>
      <c r="I13" s="41"/>
      <c r="J13" s="41"/>
      <c r="K13" s="41"/>
      <c r="L13" s="137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7"/>
      <c r="C14" s="41"/>
      <c r="D14" s="135" t="s">
        <v>30</v>
      </c>
      <c r="E14" s="41"/>
      <c r="F14" s="41"/>
      <c r="G14" s="41"/>
      <c r="H14" s="41"/>
      <c r="I14" s="135" t="s">
        <v>31</v>
      </c>
      <c r="J14" s="139" t="str">
        <f>IF('Rekapitulace stavby'!AN10="","",'Rekapitulace stavby'!AN10)</f>
        <v/>
      </c>
      <c r="K14" s="41"/>
      <c r="L14" s="137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8" customHeight="1">
      <c r="A15" s="41"/>
      <c r="B15" s="47"/>
      <c r="C15" s="41"/>
      <c r="D15" s="41"/>
      <c r="E15" s="139" t="str">
        <f>IF('Rekapitulace stavby'!E11="","",'Rekapitulace stavby'!E11)</f>
        <v xml:space="preserve"> </v>
      </c>
      <c r="F15" s="41"/>
      <c r="G15" s="41"/>
      <c r="H15" s="41"/>
      <c r="I15" s="135" t="s">
        <v>34</v>
      </c>
      <c r="J15" s="139" t="str">
        <f>IF('Rekapitulace stavby'!AN11="","",'Rekapitulace stavby'!AN11)</f>
        <v/>
      </c>
      <c r="K15" s="41"/>
      <c r="L15" s="137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6.96" customHeight="1">
      <c r="A16" s="41"/>
      <c r="B16" s="47"/>
      <c r="C16" s="41"/>
      <c r="D16" s="41"/>
      <c r="E16" s="41"/>
      <c r="F16" s="41"/>
      <c r="G16" s="41"/>
      <c r="H16" s="41"/>
      <c r="I16" s="41"/>
      <c r="J16" s="41"/>
      <c r="K16" s="41"/>
      <c r="L16" s="137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2" customHeight="1">
      <c r="A17" s="41"/>
      <c r="B17" s="47"/>
      <c r="C17" s="41"/>
      <c r="D17" s="135" t="s">
        <v>35</v>
      </c>
      <c r="E17" s="41"/>
      <c r="F17" s="41"/>
      <c r="G17" s="41"/>
      <c r="H17" s="41"/>
      <c r="I17" s="135" t="s">
        <v>31</v>
      </c>
      <c r="J17" s="35" t="str">
        <f>'Rekapitulace stavby'!AN13</f>
        <v>Vyplň údaj</v>
      </c>
      <c r="K17" s="41"/>
      <c r="L17" s="137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18" customHeight="1">
      <c r="A18" s="41"/>
      <c r="B18" s="47"/>
      <c r="C18" s="41"/>
      <c r="D18" s="41"/>
      <c r="E18" s="35" t="str">
        <f>'Rekapitulace stavby'!E14</f>
        <v>Vyplň údaj</v>
      </c>
      <c r="F18" s="139"/>
      <c r="G18" s="139"/>
      <c r="H18" s="139"/>
      <c r="I18" s="135" t="s">
        <v>34</v>
      </c>
      <c r="J18" s="35" t="str">
        <f>'Rekapitulace stavby'!AN14</f>
        <v>Vyplň údaj</v>
      </c>
      <c r="K18" s="41"/>
      <c r="L18" s="137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6.96" customHeight="1">
      <c r="A19" s="41"/>
      <c r="B19" s="47"/>
      <c r="C19" s="41"/>
      <c r="D19" s="41"/>
      <c r="E19" s="41"/>
      <c r="F19" s="41"/>
      <c r="G19" s="41"/>
      <c r="H19" s="41"/>
      <c r="I19" s="41"/>
      <c r="J19" s="41"/>
      <c r="K19" s="41"/>
      <c r="L19" s="137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2" customHeight="1">
      <c r="A20" s="41"/>
      <c r="B20" s="47"/>
      <c r="C20" s="41"/>
      <c r="D20" s="135" t="s">
        <v>37</v>
      </c>
      <c r="E20" s="41"/>
      <c r="F20" s="41"/>
      <c r="G20" s="41"/>
      <c r="H20" s="41"/>
      <c r="I20" s="135" t="s">
        <v>31</v>
      </c>
      <c r="J20" s="139" t="str">
        <f>IF('Rekapitulace stavby'!AN16="","",'Rekapitulace stavby'!AN16)</f>
        <v/>
      </c>
      <c r="K20" s="41"/>
      <c r="L20" s="137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18" customHeight="1">
      <c r="A21" s="41"/>
      <c r="B21" s="47"/>
      <c r="C21" s="41"/>
      <c r="D21" s="41"/>
      <c r="E21" s="139" t="str">
        <f>IF('Rekapitulace stavby'!E17="","",'Rekapitulace stavby'!E17)</f>
        <v xml:space="preserve"> </v>
      </c>
      <c r="F21" s="41"/>
      <c r="G21" s="41"/>
      <c r="H21" s="41"/>
      <c r="I21" s="135" t="s">
        <v>34</v>
      </c>
      <c r="J21" s="139" t="str">
        <f>IF('Rekapitulace stavby'!AN17="","",'Rekapitulace stavby'!AN17)</f>
        <v/>
      </c>
      <c r="K21" s="41"/>
      <c r="L21" s="137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6.96" customHeight="1">
      <c r="A22" s="41"/>
      <c r="B22" s="47"/>
      <c r="C22" s="41"/>
      <c r="D22" s="41"/>
      <c r="E22" s="41"/>
      <c r="F22" s="41"/>
      <c r="G22" s="41"/>
      <c r="H22" s="41"/>
      <c r="I22" s="41"/>
      <c r="J22" s="41"/>
      <c r="K22" s="41"/>
      <c r="L22" s="137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2" customHeight="1">
      <c r="A23" s="41"/>
      <c r="B23" s="47"/>
      <c r="C23" s="41"/>
      <c r="D23" s="135" t="s">
        <v>39</v>
      </c>
      <c r="E23" s="41"/>
      <c r="F23" s="41"/>
      <c r="G23" s="41"/>
      <c r="H23" s="41"/>
      <c r="I23" s="135" t="s">
        <v>31</v>
      </c>
      <c r="J23" s="139" t="str">
        <f>IF('Rekapitulace stavby'!AN19="","",'Rekapitulace stavby'!AN19)</f>
        <v/>
      </c>
      <c r="K23" s="41"/>
      <c r="L23" s="137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18" customHeight="1">
      <c r="A24" s="41"/>
      <c r="B24" s="47"/>
      <c r="C24" s="41"/>
      <c r="D24" s="41"/>
      <c r="E24" s="139" t="str">
        <f>IF('Rekapitulace stavby'!E20="","",'Rekapitulace stavby'!E20)</f>
        <v xml:space="preserve"> </v>
      </c>
      <c r="F24" s="41"/>
      <c r="G24" s="41"/>
      <c r="H24" s="41"/>
      <c r="I24" s="135" t="s">
        <v>34</v>
      </c>
      <c r="J24" s="139" t="str">
        <f>IF('Rekapitulace stavby'!AN20="","",'Rekapitulace stavby'!AN20)</f>
        <v/>
      </c>
      <c r="K24" s="41"/>
      <c r="L24" s="137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6.96" customHeight="1">
      <c r="A25" s="41"/>
      <c r="B25" s="47"/>
      <c r="C25" s="41"/>
      <c r="D25" s="41"/>
      <c r="E25" s="41"/>
      <c r="F25" s="41"/>
      <c r="G25" s="41"/>
      <c r="H25" s="41"/>
      <c r="I25" s="41"/>
      <c r="J25" s="41"/>
      <c r="K25" s="41"/>
      <c r="L25" s="137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2" customHeight="1">
      <c r="A26" s="41"/>
      <c r="B26" s="47"/>
      <c r="C26" s="41"/>
      <c r="D26" s="135" t="s">
        <v>40</v>
      </c>
      <c r="E26" s="41"/>
      <c r="F26" s="41"/>
      <c r="G26" s="41"/>
      <c r="H26" s="41"/>
      <c r="I26" s="41"/>
      <c r="J26" s="41"/>
      <c r="K26" s="41"/>
      <c r="L26" s="137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8" customFormat="1" ht="16.5" customHeight="1">
      <c r="A27" s="141"/>
      <c r="B27" s="142"/>
      <c r="C27" s="141"/>
      <c r="D27" s="141"/>
      <c r="E27" s="143" t="s">
        <v>32</v>
      </c>
      <c r="F27" s="143"/>
      <c r="G27" s="143"/>
      <c r="H27" s="143"/>
      <c r="I27" s="141"/>
      <c r="J27" s="141"/>
      <c r="K27" s="141"/>
      <c r="L27" s="144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  <c r="AC27" s="141"/>
      <c r="AD27" s="141"/>
      <c r="AE27" s="141"/>
    </row>
    <row r="28" s="2" customFormat="1" ht="6.96" customHeight="1">
      <c r="A28" s="41"/>
      <c r="B28" s="47"/>
      <c r="C28" s="41"/>
      <c r="D28" s="41"/>
      <c r="E28" s="41"/>
      <c r="F28" s="41"/>
      <c r="G28" s="41"/>
      <c r="H28" s="41"/>
      <c r="I28" s="41"/>
      <c r="J28" s="41"/>
      <c r="K28" s="41"/>
      <c r="L28" s="137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2" customFormat="1" ht="6.96" customHeight="1">
      <c r="A29" s="41"/>
      <c r="B29" s="47"/>
      <c r="C29" s="41"/>
      <c r="D29" s="145"/>
      <c r="E29" s="145"/>
      <c r="F29" s="145"/>
      <c r="G29" s="145"/>
      <c r="H29" s="145"/>
      <c r="I29" s="145"/>
      <c r="J29" s="145"/>
      <c r="K29" s="145"/>
      <c r="L29" s="137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</row>
    <row r="30" s="2" customFormat="1" ht="25.44" customHeight="1">
      <c r="A30" s="41"/>
      <c r="B30" s="47"/>
      <c r="C30" s="41"/>
      <c r="D30" s="146" t="s">
        <v>42</v>
      </c>
      <c r="E30" s="41"/>
      <c r="F30" s="41"/>
      <c r="G30" s="41"/>
      <c r="H30" s="41"/>
      <c r="I30" s="41"/>
      <c r="J30" s="147">
        <f>ROUND(J80, 2)</f>
        <v>0</v>
      </c>
      <c r="K30" s="41"/>
      <c r="L30" s="137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7"/>
      <c r="C31" s="41"/>
      <c r="D31" s="145"/>
      <c r="E31" s="145"/>
      <c r="F31" s="145"/>
      <c r="G31" s="145"/>
      <c r="H31" s="145"/>
      <c r="I31" s="145"/>
      <c r="J31" s="145"/>
      <c r="K31" s="145"/>
      <c r="L31" s="137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14.4" customHeight="1">
      <c r="A32" s="41"/>
      <c r="B32" s="47"/>
      <c r="C32" s="41"/>
      <c r="D32" s="41"/>
      <c r="E32" s="41"/>
      <c r="F32" s="148" t="s">
        <v>44</v>
      </c>
      <c r="G32" s="41"/>
      <c r="H32" s="41"/>
      <c r="I32" s="148" t="s">
        <v>43</v>
      </c>
      <c r="J32" s="148" t="s">
        <v>45</v>
      </c>
      <c r="K32" s="41"/>
      <c r="L32" s="137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14.4" customHeight="1">
      <c r="A33" s="41"/>
      <c r="B33" s="47"/>
      <c r="C33" s="41"/>
      <c r="D33" s="149" t="s">
        <v>46</v>
      </c>
      <c r="E33" s="135" t="s">
        <v>47</v>
      </c>
      <c r="F33" s="150">
        <f>ROUND((SUM(BE80:BE142)),  2)</f>
        <v>0</v>
      </c>
      <c r="G33" s="41"/>
      <c r="H33" s="41"/>
      <c r="I33" s="151">
        <v>0.20999999999999999</v>
      </c>
      <c r="J33" s="150">
        <f>ROUND(((SUM(BE80:BE142))*I33),  2)</f>
        <v>0</v>
      </c>
      <c r="K33" s="41"/>
      <c r="L33" s="137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7"/>
      <c r="C34" s="41"/>
      <c r="D34" s="41"/>
      <c r="E34" s="135" t="s">
        <v>48</v>
      </c>
      <c r="F34" s="150">
        <f>ROUND((SUM(BF80:BF142)),  2)</f>
        <v>0</v>
      </c>
      <c r="G34" s="41"/>
      <c r="H34" s="41"/>
      <c r="I34" s="151">
        <v>0.12</v>
      </c>
      <c r="J34" s="150">
        <f>ROUND(((SUM(BF80:BF142))*I34),  2)</f>
        <v>0</v>
      </c>
      <c r="K34" s="41"/>
      <c r="L34" s="137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hidden="1" s="2" customFormat="1" ht="14.4" customHeight="1">
      <c r="A35" s="41"/>
      <c r="B35" s="47"/>
      <c r="C35" s="41"/>
      <c r="D35" s="41"/>
      <c r="E35" s="135" t="s">
        <v>49</v>
      </c>
      <c r="F35" s="150">
        <f>ROUND((SUM(BG80:BG142)),  2)</f>
        <v>0</v>
      </c>
      <c r="G35" s="41"/>
      <c r="H35" s="41"/>
      <c r="I35" s="151">
        <v>0.20999999999999999</v>
      </c>
      <c r="J35" s="150">
        <f>0</f>
        <v>0</v>
      </c>
      <c r="K35" s="41"/>
      <c r="L35" s="137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hidden="1" s="2" customFormat="1" ht="14.4" customHeight="1">
      <c r="A36" s="41"/>
      <c r="B36" s="47"/>
      <c r="C36" s="41"/>
      <c r="D36" s="41"/>
      <c r="E36" s="135" t="s">
        <v>50</v>
      </c>
      <c r="F36" s="150">
        <f>ROUND((SUM(BH80:BH142)),  2)</f>
        <v>0</v>
      </c>
      <c r="G36" s="41"/>
      <c r="H36" s="41"/>
      <c r="I36" s="151">
        <v>0.12</v>
      </c>
      <c r="J36" s="150">
        <f>0</f>
        <v>0</v>
      </c>
      <c r="K36" s="41"/>
      <c r="L36" s="137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7"/>
      <c r="C37" s="41"/>
      <c r="D37" s="41"/>
      <c r="E37" s="135" t="s">
        <v>51</v>
      </c>
      <c r="F37" s="150">
        <f>ROUND((SUM(BI80:BI142)),  2)</f>
        <v>0</v>
      </c>
      <c r="G37" s="41"/>
      <c r="H37" s="41"/>
      <c r="I37" s="151">
        <v>0</v>
      </c>
      <c r="J37" s="150">
        <f>0</f>
        <v>0</v>
      </c>
      <c r="K37" s="41"/>
      <c r="L37" s="137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s="2" customFormat="1" ht="6.96" customHeight="1">
      <c r="A38" s="41"/>
      <c r="B38" s="47"/>
      <c r="C38" s="41"/>
      <c r="D38" s="41"/>
      <c r="E38" s="41"/>
      <c r="F38" s="41"/>
      <c r="G38" s="41"/>
      <c r="H38" s="41"/>
      <c r="I38" s="41"/>
      <c r="J38" s="41"/>
      <c r="K38" s="41"/>
      <c r="L38" s="137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s="2" customFormat="1" ht="25.44" customHeight="1">
      <c r="A39" s="41"/>
      <c r="B39" s="47"/>
      <c r="C39" s="152"/>
      <c r="D39" s="153" t="s">
        <v>52</v>
      </c>
      <c r="E39" s="154"/>
      <c r="F39" s="154"/>
      <c r="G39" s="155" t="s">
        <v>53</v>
      </c>
      <c r="H39" s="156" t="s">
        <v>54</v>
      </c>
      <c r="I39" s="154"/>
      <c r="J39" s="157">
        <f>SUM(J30:J37)</f>
        <v>0</v>
      </c>
      <c r="K39" s="158"/>
      <c r="L39" s="137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14.4" customHeight="1">
      <c r="A40" s="41"/>
      <c r="B40" s="159"/>
      <c r="C40" s="160"/>
      <c r="D40" s="160"/>
      <c r="E40" s="160"/>
      <c r="F40" s="160"/>
      <c r="G40" s="160"/>
      <c r="H40" s="160"/>
      <c r="I40" s="160"/>
      <c r="J40" s="160"/>
      <c r="K40" s="160"/>
      <c r="L40" s="137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4" s="2" customFormat="1" ht="6.96" customHeight="1">
      <c r="A44" s="41"/>
      <c r="B44" s="161"/>
      <c r="C44" s="162"/>
      <c r="D44" s="162"/>
      <c r="E44" s="162"/>
      <c r="F44" s="162"/>
      <c r="G44" s="162"/>
      <c r="H44" s="162"/>
      <c r="I44" s="162"/>
      <c r="J44" s="162"/>
      <c r="K44" s="162"/>
      <c r="L44" s="137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</row>
    <row r="45" s="2" customFormat="1" ht="24.96" customHeight="1">
      <c r="A45" s="41"/>
      <c r="B45" s="42"/>
      <c r="C45" s="25" t="s">
        <v>106</v>
      </c>
      <c r="D45" s="43"/>
      <c r="E45" s="43"/>
      <c r="F45" s="43"/>
      <c r="G45" s="43"/>
      <c r="H45" s="43"/>
      <c r="I45" s="43"/>
      <c r="J45" s="43"/>
      <c r="K45" s="43"/>
      <c r="L45" s="137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</row>
    <row r="46" s="2" customFormat="1" ht="6.96" customHeight="1">
      <c r="A46" s="41"/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137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12" customHeight="1">
      <c r="A47" s="41"/>
      <c r="B47" s="42"/>
      <c r="C47" s="34" t="s">
        <v>16</v>
      </c>
      <c r="D47" s="43"/>
      <c r="E47" s="43"/>
      <c r="F47" s="43"/>
      <c r="G47" s="43"/>
      <c r="H47" s="43"/>
      <c r="I47" s="43"/>
      <c r="J47" s="43"/>
      <c r="K47" s="43"/>
      <c r="L47" s="137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16.5" customHeight="1">
      <c r="A48" s="41"/>
      <c r="B48" s="42"/>
      <c r="C48" s="43"/>
      <c r="D48" s="43"/>
      <c r="E48" s="163" t="str">
        <f>E7</f>
        <v>BB úpravy MěÚ Hrádek</v>
      </c>
      <c r="F48" s="34"/>
      <c r="G48" s="34"/>
      <c r="H48" s="34"/>
      <c r="I48" s="43"/>
      <c r="J48" s="43"/>
      <c r="K48" s="43"/>
      <c r="L48" s="137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4" t="s">
        <v>104</v>
      </c>
      <c r="D49" s="43"/>
      <c r="E49" s="43"/>
      <c r="F49" s="43"/>
      <c r="G49" s="43"/>
      <c r="H49" s="43"/>
      <c r="I49" s="43"/>
      <c r="J49" s="43"/>
      <c r="K49" s="43"/>
      <c r="L49" s="137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16.5" customHeight="1">
      <c r="A50" s="41"/>
      <c r="B50" s="42"/>
      <c r="C50" s="43"/>
      <c r="D50" s="43"/>
      <c r="E50" s="72" t="str">
        <f>E9</f>
        <v>D.1.4 - Silnoproud</v>
      </c>
      <c r="F50" s="43"/>
      <c r="G50" s="43"/>
      <c r="H50" s="43"/>
      <c r="I50" s="43"/>
      <c r="J50" s="43"/>
      <c r="K50" s="43"/>
      <c r="L50" s="137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2" customFormat="1" ht="6.96" customHeight="1">
      <c r="A51" s="41"/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137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</row>
    <row r="52" s="2" customFormat="1" ht="12" customHeight="1">
      <c r="A52" s="41"/>
      <c r="B52" s="42"/>
      <c r="C52" s="34" t="s">
        <v>22</v>
      </c>
      <c r="D52" s="43"/>
      <c r="E52" s="43"/>
      <c r="F52" s="29" t="str">
        <f>F12</f>
        <v xml:space="preserve"> </v>
      </c>
      <c r="G52" s="43"/>
      <c r="H52" s="43"/>
      <c r="I52" s="34" t="s">
        <v>24</v>
      </c>
      <c r="J52" s="75" t="str">
        <f>IF(J12="","",J12)</f>
        <v>9. 5. 2024</v>
      </c>
      <c r="K52" s="43"/>
      <c r="L52" s="137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6.96" customHeight="1">
      <c r="A53" s="41"/>
      <c r="B53" s="42"/>
      <c r="C53" s="43"/>
      <c r="D53" s="43"/>
      <c r="E53" s="43"/>
      <c r="F53" s="43"/>
      <c r="G53" s="43"/>
      <c r="H53" s="43"/>
      <c r="I53" s="43"/>
      <c r="J53" s="43"/>
      <c r="K53" s="43"/>
      <c r="L53" s="137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15.15" customHeight="1">
      <c r="A54" s="41"/>
      <c r="B54" s="42"/>
      <c r="C54" s="34" t="s">
        <v>30</v>
      </c>
      <c r="D54" s="43"/>
      <c r="E54" s="43"/>
      <c r="F54" s="29" t="str">
        <f>E15</f>
        <v xml:space="preserve"> </v>
      </c>
      <c r="G54" s="43"/>
      <c r="H54" s="43"/>
      <c r="I54" s="34" t="s">
        <v>37</v>
      </c>
      <c r="J54" s="39" t="str">
        <f>E21</f>
        <v xml:space="preserve"> </v>
      </c>
      <c r="K54" s="43"/>
      <c r="L54" s="137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15.15" customHeight="1">
      <c r="A55" s="41"/>
      <c r="B55" s="42"/>
      <c r="C55" s="34" t="s">
        <v>35</v>
      </c>
      <c r="D55" s="43"/>
      <c r="E55" s="43"/>
      <c r="F55" s="29" t="str">
        <f>IF(E18="","",E18)</f>
        <v>Vyplň údaj</v>
      </c>
      <c r="G55" s="43"/>
      <c r="H55" s="43"/>
      <c r="I55" s="34" t="s">
        <v>39</v>
      </c>
      <c r="J55" s="39" t="str">
        <f>E24</f>
        <v xml:space="preserve"> </v>
      </c>
      <c r="K55" s="43"/>
      <c r="L55" s="137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0.32" customHeight="1">
      <c r="A56" s="41"/>
      <c r="B56" s="42"/>
      <c r="C56" s="43"/>
      <c r="D56" s="43"/>
      <c r="E56" s="43"/>
      <c r="F56" s="43"/>
      <c r="G56" s="43"/>
      <c r="H56" s="43"/>
      <c r="I56" s="43"/>
      <c r="J56" s="43"/>
      <c r="K56" s="43"/>
      <c r="L56" s="137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29.28" customHeight="1">
      <c r="A57" s="41"/>
      <c r="B57" s="42"/>
      <c r="C57" s="164" t="s">
        <v>107</v>
      </c>
      <c r="D57" s="165"/>
      <c r="E57" s="165"/>
      <c r="F57" s="165"/>
      <c r="G57" s="165"/>
      <c r="H57" s="165"/>
      <c r="I57" s="165"/>
      <c r="J57" s="166" t="s">
        <v>108</v>
      </c>
      <c r="K57" s="165"/>
      <c r="L57" s="137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10.32" customHeight="1">
      <c r="A58" s="41"/>
      <c r="B58" s="42"/>
      <c r="C58" s="43"/>
      <c r="D58" s="43"/>
      <c r="E58" s="43"/>
      <c r="F58" s="43"/>
      <c r="G58" s="43"/>
      <c r="H58" s="43"/>
      <c r="I58" s="43"/>
      <c r="J58" s="43"/>
      <c r="K58" s="43"/>
      <c r="L58" s="137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22.8" customHeight="1">
      <c r="A59" s="41"/>
      <c r="B59" s="42"/>
      <c r="C59" s="167" t="s">
        <v>74</v>
      </c>
      <c r="D59" s="43"/>
      <c r="E59" s="43"/>
      <c r="F59" s="43"/>
      <c r="G59" s="43"/>
      <c r="H59" s="43"/>
      <c r="I59" s="43"/>
      <c r="J59" s="105">
        <f>J80</f>
        <v>0</v>
      </c>
      <c r="K59" s="43"/>
      <c r="L59" s="137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U59" s="19" t="s">
        <v>109</v>
      </c>
    </row>
    <row r="60" s="9" customFormat="1" ht="24.96" customHeight="1">
      <c r="A60" s="9"/>
      <c r="B60" s="168"/>
      <c r="C60" s="169"/>
      <c r="D60" s="170" t="s">
        <v>1086</v>
      </c>
      <c r="E60" s="171"/>
      <c r="F60" s="171"/>
      <c r="G60" s="171"/>
      <c r="H60" s="171"/>
      <c r="I60" s="171"/>
      <c r="J60" s="172">
        <f>J81</f>
        <v>0</v>
      </c>
      <c r="K60" s="169"/>
      <c r="L60" s="173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2" customFormat="1" ht="21.84" customHeight="1">
      <c r="A61" s="41"/>
      <c r="B61" s="42"/>
      <c r="C61" s="43"/>
      <c r="D61" s="43"/>
      <c r="E61" s="43"/>
      <c r="F61" s="43"/>
      <c r="G61" s="43"/>
      <c r="H61" s="43"/>
      <c r="I61" s="43"/>
      <c r="J61" s="43"/>
      <c r="K61" s="43"/>
      <c r="L61" s="137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</row>
    <row r="62" s="2" customFormat="1" ht="6.96" customHeight="1">
      <c r="A62" s="41"/>
      <c r="B62" s="62"/>
      <c r="C62" s="63"/>
      <c r="D62" s="63"/>
      <c r="E62" s="63"/>
      <c r="F62" s="63"/>
      <c r="G62" s="63"/>
      <c r="H62" s="63"/>
      <c r="I62" s="63"/>
      <c r="J62" s="63"/>
      <c r="K62" s="63"/>
      <c r="L62" s="137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</row>
    <row r="66" s="2" customFormat="1" ht="6.96" customHeight="1">
      <c r="A66" s="41"/>
      <c r="B66" s="64"/>
      <c r="C66" s="65"/>
      <c r="D66" s="65"/>
      <c r="E66" s="65"/>
      <c r="F66" s="65"/>
      <c r="G66" s="65"/>
      <c r="H66" s="65"/>
      <c r="I66" s="65"/>
      <c r="J66" s="65"/>
      <c r="K66" s="65"/>
      <c r="L66" s="137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</row>
    <row r="67" s="2" customFormat="1" ht="24.96" customHeight="1">
      <c r="A67" s="41"/>
      <c r="B67" s="42"/>
      <c r="C67" s="25" t="s">
        <v>135</v>
      </c>
      <c r="D67" s="43"/>
      <c r="E67" s="43"/>
      <c r="F67" s="43"/>
      <c r="G67" s="43"/>
      <c r="H67" s="43"/>
      <c r="I67" s="43"/>
      <c r="J67" s="43"/>
      <c r="K67" s="43"/>
      <c r="L67" s="137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</row>
    <row r="68" s="2" customFormat="1" ht="6.96" customHeight="1">
      <c r="A68" s="41"/>
      <c r="B68" s="42"/>
      <c r="C68" s="43"/>
      <c r="D68" s="43"/>
      <c r="E68" s="43"/>
      <c r="F68" s="43"/>
      <c r="G68" s="43"/>
      <c r="H68" s="43"/>
      <c r="I68" s="43"/>
      <c r="J68" s="43"/>
      <c r="K68" s="43"/>
      <c r="L68" s="137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</row>
    <row r="69" s="2" customFormat="1" ht="12" customHeight="1">
      <c r="A69" s="41"/>
      <c r="B69" s="42"/>
      <c r="C69" s="34" t="s">
        <v>16</v>
      </c>
      <c r="D69" s="43"/>
      <c r="E69" s="43"/>
      <c r="F69" s="43"/>
      <c r="G69" s="43"/>
      <c r="H69" s="43"/>
      <c r="I69" s="43"/>
      <c r="J69" s="43"/>
      <c r="K69" s="43"/>
      <c r="L69" s="137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</row>
    <row r="70" s="2" customFormat="1" ht="16.5" customHeight="1">
      <c r="A70" s="41"/>
      <c r="B70" s="42"/>
      <c r="C70" s="43"/>
      <c r="D70" s="43"/>
      <c r="E70" s="163" t="str">
        <f>E7</f>
        <v>BB úpravy MěÚ Hrádek</v>
      </c>
      <c r="F70" s="34"/>
      <c r="G70" s="34"/>
      <c r="H70" s="34"/>
      <c r="I70" s="43"/>
      <c r="J70" s="43"/>
      <c r="K70" s="43"/>
      <c r="L70" s="137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</row>
    <row r="71" s="2" customFormat="1" ht="12" customHeight="1">
      <c r="A71" s="41"/>
      <c r="B71" s="42"/>
      <c r="C71" s="34" t="s">
        <v>104</v>
      </c>
      <c r="D71" s="43"/>
      <c r="E71" s="43"/>
      <c r="F71" s="43"/>
      <c r="G71" s="43"/>
      <c r="H71" s="43"/>
      <c r="I71" s="43"/>
      <c r="J71" s="43"/>
      <c r="K71" s="43"/>
      <c r="L71" s="137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</row>
    <row r="72" s="2" customFormat="1" ht="16.5" customHeight="1">
      <c r="A72" s="41"/>
      <c r="B72" s="42"/>
      <c r="C72" s="43"/>
      <c r="D72" s="43"/>
      <c r="E72" s="72" t="str">
        <f>E9</f>
        <v>D.1.4 - Silnoproud</v>
      </c>
      <c r="F72" s="43"/>
      <c r="G72" s="43"/>
      <c r="H72" s="43"/>
      <c r="I72" s="43"/>
      <c r="J72" s="43"/>
      <c r="K72" s="43"/>
      <c r="L72" s="137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</row>
    <row r="73" s="2" customFormat="1" ht="6.96" customHeight="1">
      <c r="A73" s="41"/>
      <c r="B73" s="42"/>
      <c r="C73" s="43"/>
      <c r="D73" s="43"/>
      <c r="E73" s="43"/>
      <c r="F73" s="43"/>
      <c r="G73" s="43"/>
      <c r="H73" s="43"/>
      <c r="I73" s="43"/>
      <c r="J73" s="43"/>
      <c r="K73" s="43"/>
      <c r="L73" s="137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</row>
    <row r="74" s="2" customFormat="1" ht="12" customHeight="1">
      <c r="A74" s="41"/>
      <c r="B74" s="42"/>
      <c r="C74" s="34" t="s">
        <v>22</v>
      </c>
      <c r="D74" s="43"/>
      <c r="E74" s="43"/>
      <c r="F74" s="29" t="str">
        <f>F12</f>
        <v xml:space="preserve"> </v>
      </c>
      <c r="G74" s="43"/>
      <c r="H74" s="43"/>
      <c r="I74" s="34" t="s">
        <v>24</v>
      </c>
      <c r="J74" s="75" t="str">
        <f>IF(J12="","",J12)</f>
        <v>9. 5. 2024</v>
      </c>
      <c r="K74" s="43"/>
      <c r="L74" s="137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</row>
    <row r="75" s="2" customFormat="1" ht="6.96" customHeight="1">
      <c r="A75" s="41"/>
      <c r="B75" s="42"/>
      <c r="C75" s="43"/>
      <c r="D75" s="43"/>
      <c r="E75" s="43"/>
      <c r="F75" s="43"/>
      <c r="G75" s="43"/>
      <c r="H75" s="43"/>
      <c r="I75" s="43"/>
      <c r="J75" s="43"/>
      <c r="K75" s="43"/>
      <c r="L75" s="137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</row>
    <row r="76" s="2" customFormat="1" ht="15.15" customHeight="1">
      <c r="A76" s="41"/>
      <c r="B76" s="42"/>
      <c r="C76" s="34" t="s">
        <v>30</v>
      </c>
      <c r="D76" s="43"/>
      <c r="E76" s="43"/>
      <c r="F76" s="29" t="str">
        <f>E15</f>
        <v xml:space="preserve"> </v>
      </c>
      <c r="G76" s="43"/>
      <c r="H76" s="43"/>
      <c r="I76" s="34" t="s">
        <v>37</v>
      </c>
      <c r="J76" s="39" t="str">
        <f>E21</f>
        <v xml:space="preserve"> </v>
      </c>
      <c r="K76" s="43"/>
      <c r="L76" s="137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</row>
    <row r="77" s="2" customFormat="1" ht="15.15" customHeight="1">
      <c r="A77" s="41"/>
      <c r="B77" s="42"/>
      <c r="C77" s="34" t="s">
        <v>35</v>
      </c>
      <c r="D77" s="43"/>
      <c r="E77" s="43"/>
      <c r="F77" s="29" t="str">
        <f>IF(E18="","",E18)</f>
        <v>Vyplň údaj</v>
      </c>
      <c r="G77" s="43"/>
      <c r="H77" s="43"/>
      <c r="I77" s="34" t="s">
        <v>39</v>
      </c>
      <c r="J77" s="39" t="str">
        <f>E24</f>
        <v xml:space="preserve"> </v>
      </c>
      <c r="K77" s="43"/>
      <c r="L77" s="137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</row>
    <row r="78" s="2" customFormat="1" ht="10.32" customHeight="1">
      <c r="A78" s="41"/>
      <c r="B78" s="42"/>
      <c r="C78" s="43"/>
      <c r="D78" s="43"/>
      <c r="E78" s="43"/>
      <c r="F78" s="43"/>
      <c r="G78" s="43"/>
      <c r="H78" s="43"/>
      <c r="I78" s="43"/>
      <c r="J78" s="43"/>
      <c r="K78" s="43"/>
      <c r="L78" s="137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</row>
    <row r="79" s="11" customFormat="1" ht="29.28" customHeight="1">
      <c r="A79" s="180"/>
      <c r="B79" s="181"/>
      <c r="C79" s="182" t="s">
        <v>136</v>
      </c>
      <c r="D79" s="183" t="s">
        <v>61</v>
      </c>
      <c r="E79" s="183" t="s">
        <v>57</v>
      </c>
      <c r="F79" s="183" t="s">
        <v>58</v>
      </c>
      <c r="G79" s="183" t="s">
        <v>137</v>
      </c>
      <c r="H79" s="183" t="s">
        <v>138</v>
      </c>
      <c r="I79" s="183" t="s">
        <v>139</v>
      </c>
      <c r="J79" s="183" t="s">
        <v>108</v>
      </c>
      <c r="K79" s="184" t="s">
        <v>140</v>
      </c>
      <c r="L79" s="185"/>
      <c r="M79" s="95" t="s">
        <v>32</v>
      </c>
      <c r="N79" s="96" t="s">
        <v>46</v>
      </c>
      <c r="O79" s="96" t="s">
        <v>141</v>
      </c>
      <c r="P79" s="96" t="s">
        <v>142</v>
      </c>
      <c r="Q79" s="96" t="s">
        <v>143</v>
      </c>
      <c r="R79" s="96" t="s">
        <v>144</v>
      </c>
      <c r="S79" s="96" t="s">
        <v>145</v>
      </c>
      <c r="T79" s="97" t="s">
        <v>146</v>
      </c>
      <c r="U79" s="180"/>
      <c r="V79" s="180"/>
      <c r="W79" s="180"/>
      <c r="X79" s="180"/>
      <c r="Y79" s="180"/>
      <c r="Z79" s="180"/>
      <c r="AA79" s="180"/>
      <c r="AB79" s="180"/>
      <c r="AC79" s="180"/>
      <c r="AD79" s="180"/>
      <c r="AE79" s="180"/>
    </row>
    <row r="80" s="2" customFormat="1" ht="22.8" customHeight="1">
      <c r="A80" s="41"/>
      <c r="B80" s="42"/>
      <c r="C80" s="102" t="s">
        <v>147</v>
      </c>
      <c r="D80" s="43"/>
      <c r="E80" s="43"/>
      <c r="F80" s="43"/>
      <c r="G80" s="43"/>
      <c r="H80" s="43"/>
      <c r="I80" s="43"/>
      <c r="J80" s="186">
        <f>BK80</f>
        <v>0</v>
      </c>
      <c r="K80" s="43"/>
      <c r="L80" s="47"/>
      <c r="M80" s="98"/>
      <c r="N80" s="187"/>
      <c r="O80" s="99"/>
      <c r="P80" s="188">
        <f>P81</f>
        <v>0</v>
      </c>
      <c r="Q80" s="99"/>
      <c r="R80" s="188">
        <f>R81</f>
        <v>0</v>
      </c>
      <c r="S80" s="99"/>
      <c r="T80" s="189">
        <f>T81</f>
        <v>0</v>
      </c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  <c r="AT80" s="19" t="s">
        <v>75</v>
      </c>
      <c r="AU80" s="19" t="s">
        <v>109</v>
      </c>
      <c r="BK80" s="190">
        <f>BK81</f>
        <v>0</v>
      </c>
    </row>
    <row r="81" s="12" customFormat="1" ht="25.92" customHeight="1">
      <c r="A81" s="12"/>
      <c r="B81" s="191"/>
      <c r="C81" s="192"/>
      <c r="D81" s="193" t="s">
        <v>75</v>
      </c>
      <c r="E81" s="194" t="s">
        <v>84</v>
      </c>
      <c r="F81" s="194" t="s">
        <v>1087</v>
      </c>
      <c r="G81" s="192"/>
      <c r="H81" s="192"/>
      <c r="I81" s="195"/>
      <c r="J81" s="196">
        <f>BK81</f>
        <v>0</v>
      </c>
      <c r="K81" s="192"/>
      <c r="L81" s="197"/>
      <c r="M81" s="198"/>
      <c r="N81" s="199"/>
      <c r="O81" s="199"/>
      <c r="P81" s="200">
        <f>SUM(P82:P142)</f>
        <v>0</v>
      </c>
      <c r="Q81" s="199"/>
      <c r="R81" s="200">
        <f>SUM(R82:R142)</f>
        <v>0</v>
      </c>
      <c r="S81" s="199"/>
      <c r="T81" s="201">
        <f>SUM(T82:T142)</f>
        <v>0</v>
      </c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R81" s="202" t="s">
        <v>84</v>
      </c>
      <c r="AT81" s="203" t="s">
        <v>75</v>
      </c>
      <c r="AU81" s="203" t="s">
        <v>76</v>
      </c>
      <c r="AY81" s="202" t="s">
        <v>150</v>
      </c>
      <c r="BK81" s="204">
        <f>SUM(BK82:BK142)</f>
        <v>0</v>
      </c>
    </row>
    <row r="82" s="2" customFormat="1" ht="16.5" customHeight="1">
      <c r="A82" s="41"/>
      <c r="B82" s="42"/>
      <c r="C82" s="207" t="s">
        <v>84</v>
      </c>
      <c r="D82" s="207" t="s">
        <v>152</v>
      </c>
      <c r="E82" s="208" t="s">
        <v>1088</v>
      </c>
      <c r="F82" s="209" t="s">
        <v>1089</v>
      </c>
      <c r="G82" s="210" t="s">
        <v>1090</v>
      </c>
      <c r="H82" s="211">
        <v>1</v>
      </c>
      <c r="I82" s="212"/>
      <c r="J82" s="213">
        <f>ROUND(I82*H82,2)</f>
        <v>0</v>
      </c>
      <c r="K82" s="209" t="s">
        <v>32</v>
      </c>
      <c r="L82" s="47"/>
      <c r="M82" s="214" t="s">
        <v>32</v>
      </c>
      <c r="N82" s="215" t="s">
        <v>47</v>
      </c>
      <c r="O82" s="87"/>
      <c r="P82" s="216">
        <f>O82*H82</f>
        <v>0</v>
      </c>
      <c r="Q82" s="216">
        <v>0</v>
      </c>
      <c r="R82" s="216">
        <f>Q82*H82</f>
        <v>0</v>
      </c>
      <c r="S82" s="216">
        <v>0</v>
      </c>
      <c r="T82" s="217">
        <f>S82*H82</f>
        <v>0</v>
      </c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R82" s="218" t="s">
        <v>157</v>
      </c>
      <c r="AT82" s="218" t="s">
        <v>152</v>
      </c>
      <c r="AU82" s="218" t="s">
        <v>84</v>
      </c>
      <c r="AY82" s="19" t="s">
        <v>150</v>
      </c>
      <c r="BE82" s="219">
        <f>IF(N82="základní",J82,0)</f>
        <v>0</v>
      </c>
      <c r="BF82" s="219">
        <f>IF(N82="snížená",J82,0)</f>
        <v>0</v>
      </c>
      <c r="BG82" s="219">
        <f>IF(N82="zákl. přenesená",J82,0)</f>
        <v>0</v>
      </c>
      <c r="BH82" s="219">
        <f>IF(N82="sníž. přenesená",J82,0)</f>
        <v>0</v>
      </c>
      <c r="BI82" s="219">
        <f>IF(N82="nulová",J82,0)</f>
        <v>0</v>
      </c>
      <c r="BJ82" s="19" t="s">
        <v>84</v>
      </c>
      <c r="BK82" s="219">
        <f>ROUND(I82*H82,2)</f>
        <v>0</v>
      </c>
      <c r="BL82" s="19" t="s">
        <v>157</v>
      </c>
      <c r="BM82" s="218" t="s">
        <v>86</v>
      </c>
    </row>
    <row r="83" s="2" customFormat="1">
      <c r="A83" s="41"/>
      <c r="B83" s="42"/>
      <c r="C83" s="43"/>
      <c r="D83" s="227" t="s">
        <v>208</v>
      </c>
      <c r="E83" s="43"/>
      <c r="F83" s="257" t="s">
        <v>1091</v>
      </c>
      <c r="G83" s="43"/>
      <c r="H83" s="43"/>
      <c r="I83" s="222"/>
      <c r="J83" s="43"/>
      <c r="K83" s="43"/>
      <c r="L83" s="47"/>
      <c r="M83" s="223"/>
      <c r="N83" s="224"/>
      <c r="O83" s="87"/>
      <c r="P83" s="87"/>
      <c r="Q83" s="87"/>
      <c r="R83" s="87"/>
      <c r="S83" s="87"/>
      <c r="T83" s="88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T83" s="19" t="s">
        <v>208</v>
      </c>
      <c r="AU83" s="19" t="s">
        <v>84</v>
      </c>
    </row>
    <row r="84" s="2" customFormat="1" ht="16.5" customHeight="1">
      <c r="A84" s="41"/>
      <c r="B84" s="42"/>
      <c r="C84" s="207" t="s">
        <v>86</v>
      </c>
      <c r="D84" s="207" t="s">
        <v>152</v>
      </c>
      <c r="E84" s="208" t="s">
        <v>1092</v>
      </c>
      <c r="F84" s="209" t="s">
        <v>1093</v>
      </c>
      <c r="G84" s="210" t="s">
        <v>1090</v>
      </c>
      <c r="H84" s="211">
        <v>1</v>
      </c>
      <c r="I84" s="212"/>
      <c r="J84" s="213">
        <f>ROUND(I84*H84,2)</f>
        <v>0</v>
      </c>
      <c r="K84" s="209" t="s">
        <v>32</v>
      </c>
      <c r="L84" s="47"/>
      <c r="M84" s="214" t="s">
        <v>32</v>
      </c>
      <c r="N84" s="215" t="s">
        <v>47</v>
      </c>
      <c r="O84" s="87"/>
      <c r="P84" s="216">
        <f>O84*H84</f>
        <v>0</v>
      </c>
      <c r="Q84" s="216">
        <v>0</v>
      </c>
      <c r="R84" s="216">
        <f>Q84*H84</f>
        <v>0</v>
      </c>
      <c r="S84" s="216">
        <v>0</v>
      </c>
      <c r="T84" s="217">
        <f>S84*H84</f>
        <v>0</v>
      </c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  <c r="AR84" s="218" t="s">
        <v>157</v>
      </c>
      <c r="AT84" s="218" t="s">
        <v>152</v>
      </c>
      <c r="AU84" s="218" t="s">
        <v>84</v>
      </c>
      <c r="AY84" s="19" t="s">
        <v>150</v>
      </c>
      <c r="BE84" s="219">
        <f>IF(N84="základní",J84,0)</f>
        <v>0</v>
      </c>
      <c r="BF84" s="219">
        <f>IF(N84="snížená",J84,0)</f>
        <v>0</v>
      </c>
      <c r="BG84" s="219">
        <f>IF(N84="zákl. přenesená",J84,0)</f>
        <v>0</v>
      </c>
      <c r="BH84" s="219">
        <f>IF(N84="sníž. přenesená",J84,0)</f>
        <v>0</v>
      </c>
      <c r="BI84" s="219">
        <f>IF(N84="nulová",J84,0)</f>
        <v>0</v>
      </c>
      <c r="BJ84" s="19" t="s">
        <v>84</v>
      </c>
      <c r="BK84" s="219">
        <f>ROUND(I84*H84,2)</f>
        <v>0</v>
      </c>
      <c r="BL84" s="19" t="s">
        <v>157</v>
      </c>
      <c r="BM84" s="218" t="s">
        <v>157</v>
      </c>
    </row>
    <row r="85" s="2" customFormat="1">
      <c r="A85" s="41"/>
      <c r="B85" s="42"/>
      <c r="C85" s="43"/>
      <c r="D85" s="227" t="s">
        <v>208</v>
      </c>
      <c r="E85" s="43"/>
      <c r="F85" s="257" t="s">
        <v>1094</v>
      </c>
      <c r="G85" s="43"/>
      <c r="H85" s="43"/>
      <c r="I85" s="222"/>
      <c r="J85" s="43"/>
      <c r="K85" s="43"/>
      <c r="L85" s="47"/>
      <c r="M85" s="223"/>
      <c r="N85" s="224"/>
      <c r="O85" s="87"/>
      <c r="P85" s="87"/>
      <c r="Q85" s="87"/>
      <c r="R85" s="87"/>
      <c r="S85" s="87"/>
      <c r="T85" s="88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  <c r="AT85" s="19" t="s">
        <v>208</v>
      </c>
      <c r="AU85" s="19" t="s">
        <v>84</v>
      </c>
    </row>
    <row r="86" s="2" customFormat="1" ht="16.5" customHeight="1">
      <c r="A86" s="41"/>
      <c r="B86" s="42"/>
      <c r="C86" s="207" t="s">
        <v>168</v>
      </c>
      <c r="D86" s="207" t="s">
        <v>152</v>
      </c>
      <c r="E86" s="208" t="s">
        <v>1095</v>
      </c>
      <c r="F86" s="209" t="s">
        <v>1096</v>
      </c>
      <c r="G86" s="210" t="s">
        <v>1090</v>
      </c>
      <c r="H86" s="211">
        <v>2</v>
      </c>
      <c r="I86" s="212"/>
      <c r="J86" s="213">
        <f>ROUND(I86*H86,2)</f>
        <v>0</v>
      </c>
      <c r="K86" s="209" t="s">
        <v>32</v>
      </c>
      <c r="L86" s="47"/>
      <c r="M86" s="214" t="s">
        <v>32</v>
      </c>
      <c r="N86" s="215" t="s">
        <v>47</v>
      </c>
      <c r="O86" s="87"/>
      <c r="P86" s="216">
        <f>O86*H86</f>
        <v>0</v>
      </c>
      <c r="Q86" s="216">
        <v>0</v>
      </c>
      <c r="R86" s="216">
        <f>Q86*H86</f>
        <v>0</v>
      </c>
      <c r="S86" s="216">
        <v>0</v>
      </c>
      <c r="T86" s="217">
        <f>S86*H86</f>
        <v>0</v>
      </c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R86" s="218" t="s">
        <v>157</v>
      </c>
      <c r="AT86" s="218" t="s">
        <v>152</v>
      </c>
      <c r="AU86" s="218" t="s">
        <v>84</v>
      </c>
      <c r="AY86" s="19" t="s">
        <v>150</v>
      </c>
      <c r="BE86" s="219">
        <f>IF(N86="základní",J86,0)</f>
        <v>0</v>
      </c>
      <c r="BF86" s="219">
        <f>IF(N86="snížená",J86,0)</f>
        <v>0</v>
      </c>
      <c r="BG86" s="219">
        <f>IF(N86="zákl. přenesená",J86,0)</f>
        <v>0</v>
      </c>
      <c r="BH86" s="219">
        <f>IF(N86="sníž. přenesená",J86,0)</f>
        <v>0</v>
      </c>
      <c r="BI86" s="219">
        <f>IF(N86="nulová",J86,0)</f>
        <v>0</v>
      </c>
      <c r="BJ86" s="19" t="s">
        <v>84</v>
      </c>
      <c r="BK86" s="219">
        <f>ROUND(I86*H86,2)</f>
        <v>0</v>
      </c>
      <c r="BL86" s="19" t="s">
        <v>157</v>
      </c>
      <c r="BM86" s="218" t="s">
        <v>184</v>
      </c>
    </row>
    <row r="87" s="2" customFormat="1" ht="16.5" customHeight="1">
      <c r="A87" s="41"/>
      <c r="B87" s="42"/>
      <c r="C87" s="207" t="s">
        <v>157</v>
      </c>
      <c r="D87" s="207" t="s">
        <v>152</v>
      </c>
      <c r="E87" s="208" t="s">
        <v>1097</v>
      </c>
      <c r="F87" s="209" t="s">
        <v>1098</v>
      </c>
      <c r="G87" s="210" t="s">
        <v>1090</v>
      </c>
      <c r="H87" s="211">
        <v>2</v>
      </c>
      <c r="I87" s="212"/>
      <c r="J87" s="213">
        <f>ROUND(I87*H87,2)</f>
        <v>0</v>
      </c>
      <c r="K87" s="209" t="s">
        <v>32</v>
      </c>
      <c r="L87" s="47"/>
      <c r="M87" s="214" t="s">
        <v>32</v>
      </c>
      <c r="N87" s="215" t="s">
        <v>47</v>
      </c>
      <c r="O87" s="87"/>
      <c r="P87" s="216">
        <f>O87*H87</f>
        <v>0</v>
      </c>
      <c r="Q87" s="216">
        <v>0</v>
      </c>
      <c r="R87" s="216">
        <f>Q87*H87</f>
        <v>0</v>
      </c>
      <c r="S87" s="216">
        <v>0</v>
      </c>
      <c r="T87" s="217">
        <f>S87*H87</f>
        <v>0</v>
      </c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R87" s="218" t="s">
        <v>157</v>
      </c>
      <c r="AT87" s="218" t="s">
        <v>152</v>
      </c>
      <c r="AU87" s="218" t="s">
        <v>84</v>
      </c>
      <c r="AY87" s="19" t="s">
        <v>150</v>
      </c>
      <c r="BE87" s="219">
        <f>IF(N87="základní",J87,0)</f>
        <v>0</v>
      </c>
      <c r="BF87" s="219">
        <f>IF(N87="snížená",J87,0)</f>
        <v>0</v>
      </c>
      <c r="BG87" s="219">
        <f>IF(N87="zákl. přenesená",J87,0)</f>
        <v>0</v>
      </c>
      <c r="BH87" s="219">
        <f>IF(N87="sníž. přenesená",J87,0)</f>
        <v>0</v>
      </c>
      <c r="BI87" s="219">
        <f>IF(N87="nulová",J87,0)</f>
        <v>0</v>
      </c>
      <c r="BJ87" s="19" t="s">
        <v>84</v>
      </c>
      <c r="BK87" s="219">
        <f>ROUND(I87*H87,2)</f>
        <v>0</v>
      </c>
      <c r="BL87" s="19" t="s">
        <v>157</v>
      </c>
      <c r="BM87" s="218" t="s">
        <v>196</v>
      </c>
    </row>
    <row r="88" s="2" customFormat="1">
      <c r="A88" s="41"/>
      <c r="B88" s="42"/>
      <c r="C88" s="43"/>
      <c r="D88" s="227" t="s">
        <v>208</v>
      </c>
      <c r="E88" s="43"/>
      <c r="F88" s="257" t="s">
        <v>1099</v>
      </c>
      <c r="G88" s="43"/>
      <c r="H88" s="43"/>
      <c r="I88" s="222"/>
      <c r="J88" s="43"/>
      <c r="K88" s="43"/>
      <c r="L88" s="47"/>
      <c r="M88" s="223"/>
      <c r="N88" s="224"/>
      <c r="O88" s="87"/>
      <c r="P88" s="87"/>
      <c r="Q88" s="87"/>
      <c r="R88" s="87"/>
      <c r="S88" s="87"/>
      <c r="T88" s="88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T88" s="19" t="s">
        <v>208</v>
      </c>
      <c r="AU88" s="19" t="s">
        <v>84</v>
      </c>
    </row>
    <row r="89" s="2" customFormat="1" ht="16.5" customHeight="1">
      <c r="A89" s="41"/>
      <c r="B89" s="42"/>
      <c r="C89" s="207" t="s">
        <v>177</v>
      </c>
      <c r="D89" s="207" t="s">
        <v>152</v>
      </c>
      <c r="E89" s="208" t="s">
        <v>1100</v>
      </c>
      <c r="F89" s="209" t="s">
        <v>1101</v>
      </c>
      <c r="G89" s="210" t="s">
        <v>1090</v>
      </c>
      <c r="H89" s="211">
        <v>4</v>
      </c>
      <c r="I89" s="212"/>
      <c r="J89" s="213">
        <f>ROUND(I89*H89,2)</f>
        <v>0</v>
      </c>
      <c r="K89" s="209" t="s">
        <v>32</v>
      </c>
      <c r="L89" s="47"/>
      <c r="M89" s="214" t="s">
        <v>32</v>
      </c>
      <c r="N89" s="215" t="s">
        <v>47</v>
      </c>
      <c r="O89" s="87"/>
      <c r="P89" s="216">
        <f>O89*H89</f>
        <v>0</v>
      </c>
      <c r="Q89" s="216">
        <v>0</v>
      </c>
      <c r="R89" s="216">
        <f>Q89*H89</f>
        <v>0</v>
      </c>
      <c r="S89" s="216">
        <v>0</v>
      </c>
      <c r="T89" s="217">
        <f>S89*H89</f>
        <v>0</v>
      </c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R89" s="218" t="s">
        <v>157</v>
      </c>
      <c r="AT89" s="218" t="s">
        <v>152</v>
      </c>
      <c r="AU89" s="218" t="s">
        <v>84</v>
      </c>
      <c r="AY89" s="19" t="s">
        <v>150</v>
      </c>
      <c r="BE89" s="219">
        <f>IF(N89="základní",J89,0)</f>
        <v>0</v>
      </c>
      <c r="BF89" s="219">
        <f>IF(N89="snížená",J89,0)</f>
        <v>0</v>
      </c>
      <c r="BG89" s="219">
        <f>IF(N89="zákl. přenesená",J89,0)</f>
        <v>0</v>
      </c>
      <c r="BH89" s="219">
        <f>IF(N89="sníž. přenesená",J89,0)</f>
        <v>0</v>
      </c>
      <c r="BI89" s="219">
        <f>IF(N89="nulová",J89,0)</f>
        <v>0</v>
      </c>
      <c r="BJ89" s="19" t="s">
        <v>84</v>
      </c>
      <c r="BK89" s="219">
        <f>ROUND(I89*H89,2)</f>
        <v>0</v>
      </c>
      <c r="BL89" s="19" t="s">
        <v>157</v>
      </c>
      <c r="BM89" s="218" t="s">
        <v>211</v>
      </c>
    </row>
    <row r="90" s="2" customFormat="1" ht="16.5" customHeight="1">
      <c r="A90" s="41"/>
      <c r="B90" s="42"/>
      <c r="C90" s="207" t="s">
        <v>184</v>
      </c>
      <c r="D90" s="207" t="s">
        <v>152</v>
      </c>
      <c r="E90" s="208" t="s">
        <v>1102</v>
      </c>
      <c r="F90" s="209" t="s">
        <v>1103</v>
      </c>
      <c r="G90" s="210" t="s">
        <v>300</v>
      </c>
      <c r="H90" s="211">
        <v>15</v>
      </c>
      <c r="I90" s="212"/>
      <c r="J90" s="213">
        <f>ROUND(I90*H90,2)</f>
        <v>0</v>
      </c>
      <c r="K90" s="209" t="s">
        <v>32</v>
      </c>
      <c r="L90" s="47"/>
      <c r="M90" s="214" t="s">
        <v>32</v>
      </c>
      <c r="N90" s="215" t="s">
        <v>47</v>
      </c>
      <c r="O90" s="87"/>
      <c r="P90" s="216">
        <f>O90*H90</f>
        <v>0</v>
      </c>
      <c r="Q90" s="216">
        <v>0</v>
      </c>
      <c r="R90" s="216">
        <f>Q90*H90</f>
        <v>0</v>
      </c>
      <c r="S90" s="216">
        <v>0</v>
      </c>
      <c r="T90" s="217">
        <f>S90*H90</f>
        <v>0</v>
      </c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R90" s="218" t="s">
        <v>157</v>
      </c>
      <c r="AT90" s="218" t="s">
        <v>152</v>
      </c>
      <c r="AU90" s="218" t="s">
        <v>84</v>
      </c>
      <c r="AY90" s="19" t="s">
        <v>150</v>
      </c>
      <c r="BE90" s="219">
        <f>IF(N90="základní",J90,0)</f>
        <v>0</v>
      </c>
      <c r="BF90" s="219">
        <f>IF(N90="snížená",J90,0)</f>
        <v>0</v>
      </c>
      <c r="BG90" s="219">
        <f>IF(N90="zákl. přenesená",J90,0)</f>
        <v>0</v>
      </c>
      <c r="BH90" s="219">
        <f>IF(N90="sníž. přenesená",J90,0)</f>
        <v>0</v>
      </c>
      <c r="BI90" s="219">
        <f>IF(N90="nulová",J90,0)</f>
        <v>0</v>
      </c>
      <c r="BJ90" s="19" t="s">
        <v>84</v>
      </c>
      <c r="BK90" s="219">
        <f>ROUND(I90*H90,2)</f>
        <v>0</v>
      </c>
      <c r="BL90" s="19" t="s">
        <v>157</v>
      </c>
      <c r="BM90" s="218" t="s">
        <v>8</v>
      </c>
    </row>
    <row r="91" s="2" customFormat="1" ht="21.75" customHeight="1">
      <c r="A91" s="41"/>
      <c r="B91" s="42"/>
      <c r="C91" s="207" t="s">
        <v>189</v>
      </c>
      <c r="D91" s="207" t="s">
        <v>152</v>
      </c>
      <c r="E91" s="208" t="s">
        <v>1104</v>
      </c>
      <c r="F91" s="209" t="s">
        <v>1105</v>
      </c>
      <c r="G91" s="210" t="s">
        <v>300</v>
      </c>
      <c r="H91" s="211">
        <v>15</v>
      </c>
      <c r="I91" s="212"/>
      <c r="J91" s="213">
        <f>ROUND(I91*H91,2)</f>
        <v>0</v>
      </c>
      <c r="K91" s="209" t="s">
        <v>32</v>
      </c>
      <c r="L91" s="47"/>
      <c r="M91" s="214" t="s">
        <v>32</v>
      </c>
      <c r="N91" s="215" t="s">
        <v>47</v>
      </c>
      <c r="O91" s="87"/>
      <c r="P91" s="216">
        <f>O91*H91</f>
        <v>0</v>
      </c>
      <c r="Q91" s="216">
        <v>0</v>
      </c>
      <c r="R91" s="216">
        <f>Q91*H91</f>
        <v>0</v>
      </c>
      <c r="S91" s="216">
        <v>0</v>
      </c>
      <c r="T91" s="217">
        <f>S91*H91</f>
        <v>0</v>
      </c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R91" s="218" t="s">
        <v>157</v>
      </c>
      <c r="AT91" s="218" t="s">
        <v>152</v>
      </c>
      <c r="AU91" s="218" t="s">
        <v>84</v>
      </c>
      <c r="AY91" s="19" t="s">
        <v>150</v>
      </c>
      <c r="BE91" s="219">
        <f>IF(N91="základní",J91,0)</f>
        <v>0</v>
      </c>
      <c r="BF91" s="219">
        <f>IF(N91="snížená",J91,0)</f>
        <v>0</v>
      </c>
      <c r="BG91" s="219">
        <f>IF(N91="zákl. přenesená",J91,0)</f>
        <v>0</v>
      </c>
      <c r="BH91" s="219">
        <f>IF(N91="sníž. přenesená",J91,0)</f>
        <v>0</v>
      </c>
      <c r="BI91" s="219">
        <f>IF(N91="nulová",J91,0)</f>
        <v>0</v>
      </c>
      <c r="BJ91" s="19" t="s">
        <v>84</v>
      </c>
      <c r="BK91" s="219">
        <f>ROUND(I91*H91,2)</f>
        <v>0</v>
      </c>
      <c r="BL91" s="19" t="s">
        <v>157</v>
      </c>
      <c r="BM91" s="218" t="s">
        <v>237</v>
      </c>
    </row>
    <row r="92" s="2" customFormat="1">
      <c r="A92" s="41"/>
      <c r="B92" s="42"/>
      <c r="C92" s="43"/>
      <c r="D92" s="227" t="s">
        <v>208</v>
      </c>
      <c r="E92" s="43"/>
      <c r="F92" s="257" t="s">
        <v>1106</v>
      </c>
      <c r="G92" s="43"/>
      <c r="H92" s="43"/>
      <c r="I92" s="222"/>
      <c r="J92" s="43"/>
      <c r="K92" s="43"/>
      <c r="L92" s="47"/>
      <c r="M92" s="223"/>
      <c r="N92" s="224"/>
      <c r="O92" s="87"/>
      <c r="P92" s="87"/>
      <c r="Q92" s="87"/>
      <c r="R92" s="87"/>
      <c r="S92" s="87"/>
      <c r="T92" s="88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T92" s="19" t="s">
        <v>208</v>
      </c>
      <c r="AU92" s="19" t="s">
        <v>84</v>
      </c>
    </row>
    <row r="93" s="2" customFormat="1" ht="16.5" customHeight="1">
      <c r="A93" s="41"/>
      <c r="B93" s="42"/>
      <c r="C93" s="207" t="s">
        <v>168</v>
      </c>
      <c r="D93" s="207" t="s">
        <v>152</v>
      </c>
      <c r="E93" s="208" t="s">
        <v>1107</v>
      </c>
      <c r="F93" s="209" t="s">
        <v>1108</v>
      </c>
      <c r="G93" s="210" t="s">
        <v>300</v>
      </c>
      <c r="H93" s="211">
        <v>15</v>
      </c>
      <c r="I93" s="212"/>
      <c r="J93" s="213">
        <f>ROUND(I93*H93,2)</f>
        <v>0</v>
      </c>
      <c r="K93" s="209" t="s">
        <v>32</v>
      </c>
      <c r="L93" s="47"/>
      <c r="M93" s="214" t="s">
        <v>32</v>
      </c>
      <c r="N93" s="215" t="s">
        <v>47</v>
      </c>
      <c r="O93" s="87"/>
      <c r="P93" s="216">
        <f>O93*H93</f>
        <v>0</v>
      </c>
      <c r="Q93" s="216">
        <v>0</v>
      </c>
      <c r="R93" s="216">
        <f>Q93*H93</f>
        <v>0</v>
      </c>
      <c r="S93" s="216">
        <v>0</v>
      </c>
      <c r="T93" s="217">
        <f>S93*H93</f>
        <v>0</v>
      </c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R93" s="218" t="s">
        <v>157</v>
      </c>
      <c r="AT93" s="218" t="s">
        <v>152</v>
      </c>
      <c r="AU93" s="218" t="s">
        <v>84</v>
      </c>
      <c r="AY93" s="19" t="s">
        <v>150</v>
      </c>
      <c r="BE93" s="219">
        <f>IF(N93="základní",J93,0)</f>
        <v>0</v>
      </c>
      <c r="BF93" s="219">
        <f>IF(N93="snížená",J93,0)</f>
        <v>0</v>
      </c>
      <c r="BG93" s="219">
        <f>IF(N93="zákl. přenesená",J93,0)</f>
        <v>0</v>
      </c>
      <c r="BH93" s="219">
        <f>IF(N93="sníž. přenesená",J93,0)</f>
        <v>0</v>
      </c>
      <c r="BI93" s="219">
        <f>IF(N93="nulová",J93,0)</f>
        <v>0</v>
      </c>
      <c r="BJ93" s="19" t="s">
        <v>84</v>
      </c>
      <c r="BK93" s="219">
        <f>ROUND(I93*H93,2)</f>
        <v>0</v>
      </c>
      <c r="BL93" s="19" t="s">
        <v>157</v>
      </c>
      <c r="BM93" s="218" t="s">
        <v>250</v>
      </c>
    </row>
    <row r="94" s="2" customFormat="1">
      <c r="A94" s="41"/>
      <c r="B94" s="42"/>
      <c r="C94" s="43"/>
      <c r="D94" s="227" t="s">
        <v>208</v>
      </c>
      <c r="E94" s="43"/>
      <c r="F94" s="257" t="s">
        <v>1109</v>
      </c>
      <c r="G94" s="43"/>
      <c r="H94" s="43"/>
      <c r="I94" s="222"/>
      <c r="J94" s="43"/>
      <c r="K94" s="43"/>
      <c r="L94" s="47"/>
      <c r="M94" s="223"/>
      <c r="N94" s="224"/>
      <c r="O94" s="87"/>
      <c r="P94" s="87"/>
      <c r="Q94" s="87"/>
      <c r="R94" s="87"/>
      <c r="S94" s="87"/>
      <c r="T94" s="88"/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T94" s="19" t="s">
        <v>208</v>
      </c>
      <c r="AU94" s="19" t="s">
        <v>84</v>
      </c>
    </row>
    <row r="95" s="2" customFormat="1" ht="16.5" customHeight="1">
      <c r="A95" s="41"/>
      <c r="B95" s="42"/>
      <c r="C95" s="207" t="s">
        <v>157</v>
      </c>
      <c r="D95" s="207" t="s">
        <v>152</v>
      </c>
      <c r="E95" s="208" t="s">
        <v>1110</v>
      </c>
      <c r="F95" s="209" t="s">
        <v>1111</v>
      </c>
      <c r="G95" s="210" t="s">
        <v>1090</v>
      </c>
      <c r="H95" s="211">
        <v>1</v>
      </c>
      <c r="I95" s="212"/>
      <c r="J95" s="213">
        <f>ROUND(I95*H95,2)</f>
        <v>0</v>
      </c>
      <c r="K95" s="209" t="s">
        <v>32</v>
      </c>
      <c r="L95" s="47"/>
      <c r="M95" s="214" t="s">
        <v>32</v>
      </c>
      <c r="N95" s="215" t="s">
        <v>47</v>
      </c>
      <c r="O95" s="87"/>
      <c r="P95" s="216">
        <f>O95*H95</f>
        <v>0</v>
      </c>
      <c r="Q95" s="216">
        <v>0</v>
      </c>
      <c r="R95" s="216">
        <f>Q95*H95</f>
        <v>0</v>
      </c>
      <c r="S95" s="216">
        <v>0</v>
      </c>
      <c r="T95" s="217">
        <f>S95*H95</f>
        <v>0</v>
      </c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R95" s="218" t="s">
        <v>157</v>
      </c>
      <c r="AT95" s="218" t="s">
        <v>152</v>
      </c>
      <c r="AU95" s="218" t="s">
        <v>84</v>
      </c>
      <c r="AY95" s="19" t="s">
        <v>150</v>
      </c>
      <c r="BE95" s="219">
        <f>IF(N95="základní",J95,0)</f>
        <v>0</v>
      </c>
      <c r="BF95" s="219">
        <f>IF(N95="snížená",J95,0)</f>
        <v>0</v>
      </c>
      <c r="BG95" s="219">
        <f>IF(N95="zákl. přenesená",J95,0)</f>
        <v>0</v>
      </c>
      <c r="BH95" s="219">
        <f>IF(N95="sníž. přenesená",J95,0)</f>
        <v>0</v>
      </c>
      <c r="BI95" s="219">
        <f>IF(N95="nulová",J95,0)</f>
        <v>0</v>
      </c>
      <c r="BJ95" s="19" t="s">
        <v>84</v>
      </c>
      <c r="BK95" s="219">
        <f>ROUND(I95*H95,2)</f>
        <v>0</v>
      </c>
      <c r="BL95" s="19" t="s">
        <v>157</v>
      </c>
      <c r="BM95" s="218" t="s">
        <v>262</v>
      </c>
    </row>
    <row r="96" s="2" customFormat="1">
      <c r="A96" s="41"/>
      <c r="B96" s="42"/>
      <c r="C96" s="43"/>
      <c r="D96" s="227" t="s">
        <v>208</v>
      </c>
      <c r="E96" s="43"/>
      <c r="F96" s="257" t="s">
        <v>1112</v>
      </c>
      <c r="G96" s="43"/>
      <c r="H96" s="43"/>
      <c r="I96" s="222"/>
      <c r="J96" s="43"/>
      <c r="K96" s="43"/>
      <c r="L96" s="47"/>
      <c r="M96" s="223"/>
      <c r="N96" s="224"/>
      <c r="O96" s="87"/>
      <c r="P96" s="87"/>
      <c r="Q96" s="87"/>
      <c r="R96" s="87"/>
      <c r="S96" s="87"/>
      <c r="T96" s="88"/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T96" s="19" t="s">
        <v>208</v>
      </c>
      <c r="AU96" s="19" t="s">
        <v>84</v>
      </c>
    </row>
    <row r="97" s="2" customFormat="1" ht="16.5" customHeight="1">
      <c r="A97" s="41"/>
      <c r="B97" s="42"/>
      <c r="C97" s="207" t="s">
        <v>177</v>
      </c>
      <c r="D97" s="207" t="s">
        <v>152</v>
      </c>
      <c r="E97" s="208" t="s">
        <v>1113</v>
      </c>
      <c r="F97" s="209" t="s">
        <v>1114</v>
      </c>
      <c r="G97" s="210" t="s">
        <v>1090</v>
      </c>
      <c r="H97" s="211">
        <v>1</v>
      </c>
      <c r="I97" s="212"/>
      <c r="J97" s="213">
        <f>ROUND(I97*H97,2)</f>
        <v>0</v>
      </c>
      <c r="K97" s="209" t="s">
        <v>32</v>
      </c>
      <c r="L97" s="47"/>
      <c r="M97" s="214" t="s">
        <v>32</v>
      </c>
      <c r="N97" s="215" t="s">
        <v>47</v>
      </c>
      <c r="O97" s="87"/>
      <c r="P97" s="216">
        <f>O97*H97</f>
        <v>0</v>
      </c>
      <c r="Q97" s="216">
        <v>0</v>
      </c>
      <c r="R97" s="216">
        <f>Q97*H97</f>
        <v>0</v>
      </c>
      <c r="S97" s="216">
        <v>0</v>
      </c>
      <c r="T97" s="217">
        <f>S97*H97</f>
        <v>0</v>
      </c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R97" s="218" t="s">
        <v>157</v>
      </c>
      <c r="AT97" s="218" t="s">
        <v>152</v>
      </c>
      <c r="AU97" s="218" t="s">
        <v>84</v>
      </c>
      <c r="AY97" s="19" t="s">
        <v>150</v>
      </c>
      <c r="BE97" s="219">
        <f>IF(N97="základní",J97,0)</f>
        <v>0</v>
      </c>
      <c r="BF97" s="219">
        <f>IF(N97="snížená",J97,0)</f>
        <v>0</v>
      </c>
      <c r="BG97" s="219">
        <f>IF(N97="zákl. přenesená",J97,0)</f>
        <v>0</v>
      </c>
      <c r="BH97" s="219">
        <f>IF(N97="sníž. přenesená",J97,0)</f>
        <v>0</v>
      </c>
      <c r="BI97" s="219">
        <f>IF(N97="nulová",J97,0)</f>
        <v>0</v>
      </c>
      <c r="BJ97" s="19" t="s">
        <v>84</v>
      </c>
      <c r="BK97" s="219">
        <f>ROUND(I97*H97,2)</f>
        <v>0</v>
      </c>
      <c r="BL97" s="19" t="s">
        <v>157</v>
      </c>
      <c r="BM97" s="218" t="s">
        <v>274</v>
      </c>
    </row>
    <row r="98" s="2" customFormat="1">
      <c r="A98" s="41"/>
      <c r="B98" s="42"/>
      <c r="C98" s="43"/>
      <c r="D98" s="227" t="s">
        <v>208</v>
      </c>
      <c r="E98" s="43"/>
      <c r="F98" s="257" t="s">
        <v>1115</v>
      </c>
      <c r="G98" s="43"/>
      <c r="H98" s="43"/>
      <c r="I98" s="222"/>
      <c r="J98" s="43"/>
      <c r="K98" s="43"/>
      <c r="L98" s="47"/>
      <c r="M98" s="223"/>
      <c r="N98" s="224"/>
      <c r="O98" s="87"/>
      <c r="P98" s="87"/>
      <c r="Q98" s="87"/>
      <c r="R98" s="87"/>
      <c r="S98" s="87"/>
      <c r="T98" s="88"/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T98" s="19" t="s">
        <v>208</v>
      </c>
      <c r="AU98" s="19" t="s">
        <v>84</v>
      </c>
    </row>
    <row r="99" s="2" customFormat="1" ht="24.15" customHeight="1">
      <c r="A99" s="41"/>
      <c r="B99" s="42"/>
      <c r="C99" s="207" t="s">
        <v>184</v>
      </c>
      <c r="D99" s="207" t="s">
        <v>152</v>
      </c>
      <c r="E99" s="208" t="s">
        <v>1116</v>
      </c>
      <c r="F99" s="209" t="s">
        <v>1117</v>
      </c>
      <c r="G99" s="210" t="s">
        <v>1090</v>
      </c>
      <c r="H99" s="211">
        <v>2</v>
      </c>
      <c r="I99" s="212"/>
      <c r="J99" s="213">
        <f>ROUND(I99*H99,2)</f>
        <v>0</v>
      </c>
      <c r="K99" s="209" t="s">
        <v>32</v>
      </c>
      <c r="L99" s="47"/>
      <c r="M99" s="214" t="s">
        <v>32</v>
      </c>
      <c r="N99" s="215" t="s">
        <v>47</v>
      </c>
      <c r="O99" s="87"/>
      <c r="P99" s="216">
        <f>O99*H99</f>
        <v>0</v>
      </c>
      <c r="Q99" s="216">
        <v>0</v>
      </c>
      <c r="R99" s="216">
        <f>Q99*H99</f>
        <v>0</v>
      </c>
      <c r="S99" s="216">
        <v>0</v>
      </c>
      <c r="T99" s="217">
        <f>S99*H99</f>
        <v>0</v>
      </c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R99" s="218" t="s">
        <v>157</v>
      </c>
      <c r="AT99" s="218" t="s">
        <v>152</v>
      </c>
      <c r="AU99" s="218" t="s">
        <v>84</v>
      </c>
      <c r="AY99" s="19" t="s">
        <v>150</v>
      </c>
      <c r="BE99" s="219">
        <f>IF(N99="základní",J99,0)</f>
        <v>0</v>
      </c>
      <c r="BF99" s="219">
        <f>IF(N99="snížená",J99,0)</f>
        <v>0</v>
      </c>
      <c r="BG99" s="219">
        <f>IF(N99="zákl. přenesená",J99,0)</f>
        <v>0</v>
      </c>
      <c r="BH99" s="219">
        <f>IF(N99="sníž. přenesená",J99,0)</f>
        <v>0</v>
      </c>
      <c r="BI99" s="219">
        <f>IF(N99="nulová",J99,0)</f>
        <v>0</v>
      </c>
      <c r="BJ99" s="19" t="s">
        <v>84</v>
      </c>
      <c r="BK99" s="219">
        <f>ROUND(I99*H99,2)</f>
        <v>0</v>
      </c>
      <c r="BL99" s="19" t="s">
        <v>157</v>
      </c>
      <c r="BM99" s="218" t="s">
        <v>291</v>
      </c>
    </row>
    <row r="100" s="2" customFormat="1">
      <c r="A100" s="41"/>
      <c r="B100" s="42"/>
      <c r="C100" s="43"/>
      <c r="D100" s="227" t="s">
        <v>208</v>
      </c>
      <c r="E100" s="43"/>
      <c r="F100" s="257" t="s">
        <v>1118</v>
      </c>
      <c r="G100" s="43"/>
      <c r="H100" s="43"/>
      <c r="I100" s="222"/>
      <c r="J100" s="43"/>
      <c r="K100" s="43"/>
      <c r="L100" s="47"/>
      <c r="M100" s="223"/>
      <c r="N100" s="224"/>
      <c r="O100" s="87"/>
      <c r="P100" s="87"/>
      <c r="Q100" s="87"/>
      <c r="R100" s="87"/>
      <c r="S100" s="87"/>
      <c r="T100" s="88"/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T100" s="19" t="s">
        <v>208</v>
      </c>
      <c r="AU100" s="19" t="s">
        <v>84</v>
      </c>
    </row>
    <row r="101" s="2" customFormat="1" ht="16.5" customHeight="1">
      <c r="A101" s="41"/>
      <c r="B101" s="42"/>
      <c r="C101" s="207" t="s">
        <v>189</v>
      </c>
      <c r="D101" s="207" t="s">
        <v>152</v>
      </c>
      <c r="E101" s="208" t="s">
        <v>1119</v>
      </c>
      <c r="F101" s="209" t="s">
        <v>1120</v>
      </c>
      <c r="G101" s="210" t="s">
        <v>1090</v>
      </c>
      <c r="H101" s="211">
        <v>1</v>
      </c>
      <c r="I101" s="212"/>
      <c r="J101" s="213">
        <f>ROUND(I101*H101,2)</f>
        <v>0</v>
      </c>
      <c r="K101" s="209" t="s">
        <v>32</v>
      </c>
      <c r="L101" s="47"/>
      <c r="M101" s="214" t="s">
        <v>32</v>
      </c>
      <c r="N101" s="215" t="s">
        <v>47</v>
      </c>
      <c r="O101" s="87"/>
      <c r="P101" s="216">
        <f>O101*H101</f>
        <v>0</v>
      </c>
      <c r="Q101" s="216">
        <v>0</v>
      </c>
      <c r="R101" s="216">
        <f>Q101*H101</f>
        <v>0</v>
      </c>
      <c r="S101" s="216">
        <v>0</v>
      </c>
      <c r="T101" s="217">
        <f>S101*H101</f>
        <v>0</v>
      </c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R101" s="218" t="s">
        <v>157</v>
      </c>
      <c r="AT101" s="218" t="s">
        <v>152</v>
      </c>
      <c r="AU101" s="218" t="s">
        <v>84</v>
      </c>
      <c r="AY101" s="19" t="s">
        <v>150</v>
      </c>
      <c r="BE101" s="219">
        <f>IF(N101="základní",J101,0)</f>
        <v>0</v>
      </c>
      <c r="BF101" s="219">
        <f>IF(N101="snížená",J101,0)</f>
        <v>0</v>
      </c>
      <c r="BG101" s="219">
        <f>IF(N101="zákl. přenesená",J101,0)</f>
        <v>0</v>
      </c>
      <c r="BH101" s="219">
        <f>IF(N101="sníž. přenesená",J101,0)</f>
        <v>0</v>
      </c>
      <c r="BI101" s="219">
        <f>IF(N101="nulová",J101,0)</f>
        <v>0</v>
      </c>
      <c r="BJ101" s="19" t="s">
        <v>84</v>
      </c>
      <c r="BK101" s="219">
        <f>ROUND(I101*H101,2)</f>
        <v>0</v>
      </c>
      <c r="BL101" s="19" t="s">
        <v>157</v>
      </c>
      <c r="BM101" s="218" t="s">
        <v>304</v>
      </c>
    </row>
    <row r="102" s="2" customFormat="1">
      <c r="A102" s="41"/>
      <c r="B102" s="42"/>
      <c r="C102" s="43"/>
      <c r="D102" s="227" t="s">
        <v>208</v>
      </c>
      <c r="E102" s="43"/>
      <c r="F102" s="257" t="s">
        <v>1121</v>
      </c>
      <c r="G102" s="43"/>
      <c r="H102" s="43"/>
      <c r="I102" s="222"/>
      <c r="J102" s="43"/>
      <c r="K102" s="43"/>
      <c r="L102" s="47"/>
      <c r="M102" s="223"/>
      <c r="N102" s="224"/>
      <c r="O102" s="87"/>
      <c r="P102" s="87"/>
      <c r="Q102" s="87"/>
      <c r="R102" s="87"/>
      <c r="S102" s="87"/>
      <c r="T102" s="88"/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T102" s="19" t="s">
        <v>208</v>
      </c>
      <c r="AU102" s="19" t="s">
        <v>84</v>
      </c>
    </row>
    <row r="103" s="2" customFormat="1" ht="21.75" customHeight="1">
      <c r="A103" s="41"/>
      <c r="B103" s="42"/>
      <c r="C103" s="207" t="s">
        <v>196</v>
      </c>
      <c r="D103" s="207" t="s">
        <v>152</v>
      </c>
      <c r="E103" s="208" t="s">
        <v>1122</v>
      </c>
      <c r="F103" s="209" t="s">
        <v>1123</v>
      </c>
      <c r="G103" s="210" t="s">
        <v>1090</v>
      </c>
      <c r="H103" s="211">
        <v>1</v>
      </c>
      <c r="I103" s="212"/>
      <c r="J103" s="213">
        <f>ROUND(I103*H103,2)</f>
        <v>0</v>
      </c>
      <c r="K103" s="209" t="s">
        <v>32</v>
      </c>
      <c r="L103" s="47"/>
      <c r="M103" s="214" t="s">
        <v>32</v>
      </c>
      <c r="N103" s="215" t="s">
        <v>47</v>
      </c>
      <c r="O103" s="87"/>
      <c r="P103" s="216">
        <f>O103*H103</f>
        <v>0</v>
      </c>
      <c r="Q103" s="216">
        <v>0</v>
      </c>
      <c r="R103" s="216">
        <f>Q103*H103</f>
        <v>0</v>
      </c>
      <c r="S103" s="216">
        <v>0</v>
      </c>
      <c r="T103" s="217">
        <f>S103*H103</f>
        <v>0</v>
      </c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R103" s="218" t="s">
        <v>157</v>
      </c>
      <c r="AT103" s="218" t="s">
        <v>152</v>
      </c>
      <c r="AU103" s="218" t="s">
        <v>84</v>
      </c>
      <c r="AY103" s="19" t="s">
        <v>150</v>
      </c>
      <c r="BE103" s="219">
        <f>IF(N103="základní",J103,0)</f>
        <v>0</v>
      </c>
      <c r="BF103" s="219">
        <f>IF(N103="snížená",J103,0)</f>
        <v>0</v>
      </c>
      <c r="BG103" s="219">
        <f>IF(N103="zákl. přenesená",J103,0)</f>
        <v>0</v>
      </c>
      <c r="BH103" s="219">
        <f>IF(N103="sníž. přenesená",J103,0)</f>
        <v>0</v>
      </c>
      <c r="BI103" s="219">
        <f>IF(N103="nulová",J103,0)</f>
        <v>0</v>
      </c>
      <c r="BJ103" s="19" t="s">
        <v>84</v>
      </c>
      <c r="BK103" s="219">
        <f>ROUND(I103*H103,2)</f>
        <v>0</v>
      </c>
      <c r="BL103" s="19" t="s">
        <v>157</v>
      </c>
      <c r="BM103" s="218" t="s">
        <v>314</v>
      </c>
    </row>
    <row r="104" s="2" customFormat="1">
      <c r="A104" s="41"/>
      <c r="B104" s="42"/>
      <c r="C104" s="43"/>
      <c r="D104" s="227" t="s">
        <v>208</v>
      </c>
      <c r="E104" s="43"/>
      <c r="F104" s="257" t="s">
        <v>1124</v>
      </c>
      <c r="G104" s="43"/>
      <c r="H104" s="43"/>
      <c r="I104" s="222"/>
      <c r="J104" s="43"/>
      <c r="K104" s="43"/>
      <c r="L104" s="47"/>
      <c r="M104" s="223"/>
      <c r="N104" s="224"/>
      <c r="O104" s="87"/>
      <c r="P104" s="87"/>
      <c r="Q104" s="87"/>
      <c r="R104" s="87"/>
      <c r="S104" s="87"/>
      <c r="T104" s="88"/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T104" s="19" t="s">
        <v>208</v>
      </c>
      <c r="AU104" s="19" t="s">
        <v>84</v>
      </c>
    </row>
    <row r="105" s="2" customFormat="1" ht="16.5" customHeight="1">
      <c r="A105" s="41"/>
      <c r="B105" s="42"/>
      <c r="C105" s="207" t="s">
        <v>203</v>
      </c>
      <c r="D105" s="207" t="s">
        <v>152</v>
      </c>
      <c r="E105" s="208" t="s">
        <v>1125</v>
      </c>
      <c r="F105" s="209" t="s">
        <v>1126</v>
      </c>
      <c r="G105" s="210" t="s">
        <v>1090</v>
      </c>
      <c r="H105" s="211">
        <v>1</v>
      </c>
      <c r="I105" s="212"/>
      <c r="J105" s="213">
        <f>ROUND(I105*H105,2)</f>
        <v>0</v>
      </c>
      <c r="K105" s="209" t="s">
        <v>32</v>
      </c>
      <c r="L105" s="47"/>
      <c r="M105" s="214" t="s">
        <v>32</v>
      </c>
      <c r="N105" s="215" t="s">
        <v>47</v>
      </c>
      <c r="O105" s="87"/>
      <c r="P105" s="216">
        <f>O105*H105</f>
        <v>0</v>
      </c>
      <c r="Q105" s="216">
        <v>0</v>
      </c>
      <c r="R105" s="216">
        <f>Q105*H105</f>
        <v>0</v>
      </c>
      <c r="S105" s="216">
        <v>0</v>
      </c>
      <c r="T105" s="217">
        <f>S105*H105</f>
        <v>0</v>
      </c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R105" s="218" t="s">
        <v>157</v>
      </c>
      <c r="AT105" s="218" t="s">
        <v>152</v>
      </c>
      <c r="AU105" s="218" t="s">
        <v>84</v>
      </c>
      <c r="AY105" s="19" t="s">
        <v>150</v>
      </c>
      <c r="BE105" s="219">
        <f>IF(N105="základní",J105,0)</f>
        <v>0</v>
      </c>
      <c r="BF105" s="219">
        <f>IF(N105="snížená",J105,0)</f>
        <v>0</v>
      </c>
      <c r="BG105" s="219">
        <f>IF(N105="zákl. přenesená",J105,0)</f>
        <v>0</v>
      </c>
      <c r="BH105" s="219">
        <f>IF(N105="sníž. přenesená",J105,0)</f>
        <v>0</v>
      </c>
      <c r="BI105" s="219">
        <f>IF(N105="nulová",J105,0)</f>
        <v>0</v>
      </c>
      <c r="BJ105" s="19" t="s">
        <v>84</v>
      </c>
      <c r="BK105" s="219">
        <f>ROUND(I105*H105,2)</f>
        <v>0</v>
      </c>
      <c r="BL105" s="19" t="s">
        <v>157</v>
      </c>
      <c r="BM105" s="218" t="s">
        <v>326</v>
      </c>
    </row>
    <row r="106" s="2" customFormat="1">
      <c r="A106" s="41"/>
      <c r="B106" s="42"/>
      <c r="C106" s="43"/>
      <c r="D106" s="227" t="s">
        <v>208</v>
      </c>
      <c r="E106" s="43"/>
      <c r="F106" s="257" t="s">
        <v>1127</v>
      </c>
      <c r="G106" s="43"/>
      <c r="H106" s="43"/>
      <c r="I106" s="222"/>
      <c r="J106" s="43"/>
      <c r="K106" s="43"/>
      <c r="L106" s="47"/>
      <c r="M106" s="223"/>
      <c r="N106" s="224"/>
      <c r="O106" s="87"/>
      <c r="P106" s="87"/>
      <c r="Q106" s="87"/>
      <c r="R106" s="87"/>
      <c r="S106" s="87"/>
      <c r="T106" s="88"/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T106" s="19" t="s">
        <v>208</v>
      </c>
      <c r="AU106" s="19" t="s">
        <v>84</v>
      </c>
    </row>
    <row r="107" s="2" customFormat="1" ht="16.5" customHeight="1">
      <c r="A107" s="41"/>
      <c r="B107" s="42"/>
      <c r="C107" s="207" t="s">
        <v>211</v>
      </c>
      <c r="D107" s="207" t="s">
        <v>152</v>
      </c>
      <c r="E107" s="208" t="s">
        <v>1128</v>
      </c>
      <c r="F107" s="209" t="s">
        <v>1129</v>
      </c>
      <c r="G107" s="210" t="s">
        <v>1090</v>
      </c>
      <c r="H107" s="211">
        <v>1</v>
      </c>
      <c r="I107" s="212"/>
      <c r="J107" s="213">
        <f>ROUND(I107*H107,2)</f>
        <v>0</v>
      </c>
      <c r="K107" s="209" t="s">
        <v>32</v>
      </c>
      <c r="L107" s="47"/>
      <c r="M107" s="214" t="s">
        <v>32</v>
      </c>
      <c r="N107" s="215" t="s">
        <v>47</v>
      </c>
      <c r="O107" s="87"/>
      <c r="P107" s="216">
        <f>O107*H107</f>
        <v>0</v>
      </c>
      <c r="Q107" s="216">
        <v>0</v>
      </c>
      <c r="R107" s="216">
        <f>Q107*H107</f>
        <v>0</v>
      </c>
      <c r="S107" s="216">
        <v>0</v>
      </c>
      <c r="T107" s="217">
        <f>S107*H107</f>
        <v>0</v>
      </c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  <c r="AR107" s="218" t="s">
        <v>157</v>
      </c>
      <c r="AT107" s="218" t="s">
        <v>152</v>
      </c>
      <c r="AU107" s="218" t="s">
        <v>84</v>
      </c>
      <c r="AY107" s="19" t="s">
        <v>150</v>
      </c>
      <c r="BE107" s="219">
        <f>IF(N107="základní",J107,0)</f>
        <v>0</v>
      </c>
      <c r="BF107" s="219">
        <f>IF(N107="snížená",J107,0)</f>
        <v>0</v>
      </c>
      <c r="BG107" s="219">
        <f>IF(N107="zákl. přenesená",J107,0)</f>
        <v>0</v>
      </c>
      <c r="BH107" s="219">
        <f>IF(N107="sníž. přenesená",J107,0)</f>
        <v>0</v>
      </c>
      <c r="BI107" s="219">
        <f>IF(N107="nulová",J107,0)</f>
        <v>0</v>
      </c>
      <c r="BJ107" s="19" t="s">
        <v>84</v>
      </c>
      <c r="BK107" s="219">
        <f>ROUND(I107*H107,2)</f>
        <v>0</v>
      </c>
      <c r="BL107" s="19" t="s">
        <v>157</v>
      </c>
      <c r="BM107" s="218" t="s">
        <v>338</v>
      </c>
    </row>
    <row r="108" s="2" customFormat="1">
      <c r="A108" s="41"/>
      <c r="B108" s="42"/>
      <c r="C108" s="43"/>
      <c r="D108" s="227" t="s">
        <v>208</v>
      </c>
      <c r="E108" s="43"/>
      <c r="F108" s="257" t="s">
        <v>1127</v>
      </c>
      <c r="G108" s="43"/>
      <c r="H108" s="43"/>
      <c r="I108" s="222"/>
      <c r="J108" s="43"/>
      <c r="K108" s="43"/>
      <c r="L108" s="47"/>
      <c r="M108" s="223"/>
      <c r="N108" s="224"/>
      <c r="O108" s="87"/>
      <c r="P108" s="87"/>
      <c r="Q108" s="87"/>
      <c r="R108" s="87"/>
      <c r="S108" s="87"/>
      <c r="T108" s="88"/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  <c r="AT108" s="19" t="s">
        <v>208</v>
      </c>
      <c r="AU108" s="19" t="s">
        <v>84</v>
      </c>
    </row>
    <row r="109" s="2" customFormat="1" ht="16.5" customHeight="1">
      <c r="A109" s="41"/>
      <c r="B109" s="42"/>
      <c r="C109" s="207" t="s">
        <v>218</v>
      </c>
      <c r="D109" s="207" t="s">
        <v>152</v>
      </c>
      <c r="E109" s="208" t="s">
        <v>1130</v>
      </c>
      <c r="F109" s="209" t="s">
        <v>1131</v>
      </c>
      <c r="G109" s="210" t="s">
        <v>1090</v>
      </c>
      <c r="H109" s="211">
        <v>1</v>
      </c>
      <c r="I109" s="212"/>
      <c r="J109" s="213">
        <f>ROUND(I109*H109,2)</f>
        <v>0</v>
      </c>
      <c r="K109" s="209" t="s">
        <v>32</v>
      </c>
      <c r="L109" s="47"/>
      <c r="M109" s="214" t="s">
        <v>32</v>
      </c>
      <c r="N109" s="215" t="s">
        <v>47</v>
      </c>
      <c r="O109" s="87"/>
      <c r="P109" s="216">
        <f>O109*H109</f>
        <v>0</v>
      </c>
      <c r="Q109" s="216">
        <v>0</v>
      </c>
      <c r="R109" s="216">
        <f>Q109*H109</f>
        <v>0</v>
      </c>
      <c r="S109" s="216">
        <v>0</v>
      </c>
      <c r="T109" s="217">
        <f>S109*H109</f>
        <v>0</v>
      </c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  <c r="AR109" s="218" t="s">
        <v>157</v>
      </c>
      <c r="AT109" s="218" t="s">
        <v>152</v>
      </c>
      <c r="AU109" s="218" t="s">
        <v>84</v>
      </c>
      <c r="AY109" s="19" t="s">
        <v>150</v>
      </c>
      <c r="BE109" s="219">
        <f>IF(N109="základní",J109,0)</f>
        <v>0</v>
      </c>
      <c r="BF109" s="219">
        <f>IF(N109="snížená",J109,0)</f>
        <v>0</v>
      </c>
      <c r="BG109" s="219">
        <f>IF(N109="zákl. přenesená",J109,0)</f>
        <v>0</v>
      </c>
      <c r="BH109" s="219">
        <f>IF(N109="sníž. přenesená",J109,0)</f>
        <v>0</v>
      </c>
      <c r="BI109" s="219">
        <f>IF(N109="nulová",J109,0)</f>
        <v>0</v>
      </c>
      <c r="BJ109" s="19" t="s">
        <v>84</v>
      </c>
      <c r="BK109" s="219">
        <f>ROUND(I109*H109,2)</f>
        <v>0</v>
      </c>
      <c r="BL109" s="19" t="s">
        <v>157</v>
      </c>
      <c r="BM109" s="218" t="s">
        <v>349</v>
      </c>
    </row>
    <row r="110" s="2" customFormat="1">
      <c r="A110" s="41"/>
      <c r="B110" s="42"/>
      <c r="C110" s="43"/>
      <c r="D110" s="227" t="s">
        <v>208</v>
      </c>
      <c r="E110" s="43"/>
      <c r="F110" s="257" t="s">
        <v>1132</v>
      </c>
      <c r="G110" s="43"/>
      <c r="H110" s="43"/>
      <c r="I110" s="222"/>
      <c r="J110" s="43"/>
      <c r="K110" s="43"/>
      <c r="L110" s="47"/>
      <c r="M110" s="223"/>
      <c r="N110" s="224"/>
      <c r="O110" s="87"/>
      <c r="P110" s="87"/>
      <c r="Q110" s="87"/>
      <c r="R110" s="87"/>
      <c r="S110" s="87"/>
      <c r="T110" s="88"/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  <c r="AT110" s="19" t="s">
        <v>208</v>
      </c>
      <c r="AU110" s="19" t="s">
        <v>84</v>
      </c>
    </row>
    <row r="111" s="2" customFormat="1" ht="16.5" customHeight="1">
      <c r="A111" s="41"/>
      <c r="B111" s="42"/>
      <c r="C111" s="207" t="s">
        <v>8</v>
      </c>
      <c r="D111" s="207" t="s">
        <v>152</v>
      </c>
      <c r="E111" s="208" t="s">
        <v>1133</v>
      </c>
      <c r="F111" s="209" t="s">
        <v>1134</v>
      </c>
      <c r="G111" s="210" t="s">
        <v>1090</v>
      </c>
      <c r="H111" s="211">
        <v>5</v>
      </c>
      <c r="I111" s="212"/>
      <c r="J111" s="213">
        <f>ROUND(I111*H111,2)</f>
        <v>0</v>
      </c>
      <c r="K111" s="209" t="s">
        <v>32</v>
      </c>
      <c r="L111" s="47"/>
      <c r="M111" s="214" t="s">
        <v>32</v>
      </c>
      <c r="N111" s="215" t="s">
        <v>47</v>
      </c>
      <c r="O111" s="87"/>
      <c r="P111" s="216">
        <f>O111*H111</f>
        <v>0</v>
      </c>
      <c r="Q111" s="216">
        <v>0</v>
      </c>
      <c r="R111" s="216">
        <f>Q111*H111</f>
        <v>0</v>
      </c>
      <c r="S111" s="216">
        <v>0</v>
      </c>
      <c r="T111" s="217">
        <f>S111*H111</f>
        <v>0</v>
      </c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R111" s="218" t="s">
        <v>157</v>
      </c>
      <c r="AT111" s="218" t="s">
        <v>152</v>
      </c>
      <c r="AU111" s="218" t="s">
        <v>84</v>
      </c>
      <c r="AY111" s="19" t="s">
        <v>150</v>
      </c>
      <c r="BE111" s="219">
        <f>IF(N111="základní",J111,0)</f>
        <v>0</v>
      </c>
      <c r="BF111" s="219">
        <f>IF(N111="snížená",J111,0)</f>
        <v>0</v>
      </c>
      <c r="BG111" s="219">
        <f>IF(N111="zákl. přenesená",J111,0)</f>
        <v>0</v>
      </c>
      <c r="BH111" s="219">
        <f>IF(N111="sníž. přenesená",J111,0)</f>
        <v>0</v>
      </c>
      <c r="BI111" s="219">
        <f>IF(N111="nulová",J111,0)</f>
        <v>0</v>
      </c>
      <c r="BJ111" s="19" t="s">
        <v>84</v>
      </c>
      <c r="BK111" s="219">
        <f>ROUND(I111*H111,2)</f>
        <v>0</v>
      </c>
      <c r="BL111" s="19" t="s">
        <v>157</v>
      </c>
      <c r="BM111" s="218" t="s">
        <v>363</v>
      </c>
    </row>
    <row r="112" s="2" customFormat="1">
      <c r="A112" s="41"/>
      <c r="B112" s="42"/>
      <c r="C112" s="43"/>
      <c r="D112" s="227" t="s">
        <v>208</v>
      </c>
      <c r="E112" s="43"/>
      <c r="F112" s="257" t="s">
        <v>1135</v>
      </c>
      <c r="G112" s="43"/>
      <c r="H112" s="43"/>
      <c r="I112" s="222"/>
      <c r="J112" s="43"/>
      <c r="K112" s="43"/>
      <c r="L112" s="47"/>
      <c r="M112" s="223"/>
      <c r="N112" s="224"/>
      <c r="O112" s="87"/>
      <c r="P112" s="87"/>
      <c r="Q112" s="87"/>
      <c r="R112" s="87"/>
      <c r="S112" s="87"/>
      <c r="T112" s="88"/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T112" s="19" t="s">
        <v>208</v>
      </c>
      <c r="AU112" s="19" t="s">
        <v>84</v>
      </c>
    </row>
    <row r="113" s="2" customFormat="1" ht="21.75" customHeight="1">
      <c r="A113" s="41"/>
      <c r="B113" s="42"/>
      <c r="C113" s="207" t="s">
        <v>230</v>
      </c>
      <c r="D113" s="207" t="s">
        <v>152</v>
      </c>
      <c r="E113" s="208" t="s">
        <v>1136</v>
      </c>
      <c r="F113" s="209" t="s">
        <v>1137</v>
      </c>
      <c r="G113" s="210" t="s">
        <v>1090</v>
      </c>
      <c r="H113" s="211">
        <v>2</v>
      </c>
      <c r="I113" s="212"/>
      <c r="J113" s="213">
        <f>ROUND(I113*H113,2)</f>
        <v>0</v>
      </c>
      <c r="K113" s="209" t="s">
        <v>32</v>
      </c>
      <c r="L113" s="47"/>
      <c r="M113" s="214" t="s">
        <v>32</v>
      </c>
      <c r="N113" s="215" t="s">
        <v>47</v>
      </c>
      <c r="O113" s="87"/>
      <c r="P113" s="216">
        <f>O113*H113</f>
        <v>0</v>
      </c>
      <c r="Q113" s="216">
        <v>0</v>
      </c>
      <c r="R113" s="216">
        <f>Q113*H113</f>
        <v>0</v>
      </c>
      <c r="S113" s="216">
        <v>0</v>
      </c>
      <c r="T113" s="217">
        <f>S113*H113</f>
        <v>0</v>
      </c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  <c r="AR113" s="218" t="s">
        <v>157</v>
      </c>
      <c r="AT113" s="218" t="s">
        <v>152</v>
      </c>
      <c r="AU113" s="218" t="s">
        <v>84</v>
      </c>
      <c r="AY113" s="19" t="s">
        <v>150</v>
      </c>
      <c r="BE113" s="219">
        <f>IF(N113="základní",J113,0)</f>
        <v>0</v>
      </c>
      <c r="BF113" s="219">
        <f>IF(N113="snížená",J113,0)</f>
        <v>0</v>
      </c>
      <c r="BG113" s="219">
        <f>IF(N113="zákl. přenesená",J113,0)</f>
        <v>0</v>
      </c>
      <c r="BH113" s="219">
        <f>IF(N113="sníž. přenesená",J113,0)</f>
        <v>0</v>
      </c>
      <c r="BI113" s="219">
        <f>IF(N113="nulová",J113,0)</f>
        <v>0</v>
      </c>
      <c r="BJ113" s="19" t="s">
        <v>84</v>
      </c>
      <c r="BK113" s="219">
        <f>ROUND(I113*H113,2)</f>
        <v>0</v>
      </c>
      <c r="BL113" s="19" t="s">
        <v>157</v>
      </c>
      <c r="BM113" s="218" t="s">
        <v>371</v>
      </c>
    </row>
    <row r="114" s="2" customFormat="1">
      <c r="A114" s="41"/>
      <c r="B114" s="42"/>
      <c r="C114" s="43"/>
      <c r="D114" s="227" t="s">
        <v>208</v>
      </c>
      <c r="E114" s="43"/>
      <c r="F114" s="257" t="s">
        <v>1138</v>
      </c>
      <c r="G114" s="43"/>
      <c r="H114" s="43"/>
      <c r="I114" s="222"/>
      <c r="J114" s="43"/>
      <c r="K114" s="43"/>
      <c r="L114" s="47"/>
      <c r="M114" s="223"/>
      <c r="N114" s="224"/>
      <c r="O114" s="87"/>
      <c r="P114" s="87"/>
      <c r="Q114" s="87"/>
      <c r="R114" s="87"/>
      <c r="S114" s="87"/>
      <c r="T114" s="88"/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T114" s="19" t="s">
        <v>208</v>
      </c>
      <c r="AU114" s="19" t="s">
        <v>84</v>
      </c>
    </row>
    <row r="115" s="2" customFormat="1" ht="24.15" customHeight="1">
      <c r="A115" s="41"/>
      <c r="B115" s="42"/>
      <c r="C115" s="207" t="s">
        <v>237</v>
      </c>
      <c r="D115" s="207" t="s">
        <v>152</v>
      </c>
      <c r="E115" s="208" t="s">
        <v>1139</v>
      </c>
      <c r="F115" s="209" t="s">
        <v>1140</v>
      </c>
      <c r="G115" s="210" t="s">
        <v>1090</v>
      </c>
      <c r="H115" s="211">
        <v>10</v>
      </c>
      <c r="I115" s="212"/>
      <c r="J115" s="213">
        <f>ROUND(I115*H115,2)</f>
        <v>0</v>
      </c>
      <c r="K115" s="209" t="s">
        <v>32</v>
      </c>
      <c r="L115" s="47"/>
      <c r="M115" s="214" t="s">
        <v>32</v>
      </c>
      <c r="N115" s="215" t="s">
        <v>47</v>
      </c>
      <c r="O115" s="87"/>
      <c r="P115" s="216">
        <f>O115*H115</f>
        <v>0</v>
      </c>
      <c r="Q115" s="216">
        <v>0</v>
      </c>
      <c r="R115" s="216">
        <f>Q115*H115</f>
        <v>0</v>
      </c>
      <c r="S115" s="216">
        <v>0</v>
      </c>
      <c r="T115" s="217">
        <f>S115*H115</f>
        <v>0</v>
      </c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  <c r="AR115" s="218" t="s">
        <v>157</v>
      </c>
      <c r="AT115" s="218" t="s">
        <v>152</v>
      </c>
      <c r="AU115" s="218" t="s">
        <v>84</v>
      </c>
      <c r="AY115" s="19" t="s">
        <v>150</v>
      </c>
      <c r="BE115" s="219">
        <f>IF(N115="základní",J115,0)</f>
        <v>0</v>
      </c>
      <c r="BF115" s="219">
        <f>IF(N115="snížená",J115,0)</f>
        <v>0</v>
      </c>
      <c r="BG115" s="219">
        <f>IF(N115="zákl. přenesená",J115,0)</f>
        <v>0</v>
      </c>
      <c r="BH115" s="219">
        <f>IF(N115="sníž. přenesená",J115,0)</f>
        <v>0</v>
      </c>
      <c r="BI115" s="219">
        <f>IF(N115="nulová",J115,0)</f>
        <v>0</v>
      </c>
      <c r="BJ115" s="19" t="s">
        <v>84</v>
      </c>
      <c r="BK115" s="219">
        <f>ROUND(I115*H115,2)</f>
        <v>0</v>
      </c>
      <c r="BL115" s="19" t="s">
        <v>157</v>
      </c>
      <c r="BM115" s="218" t="s">
        <v>383</v>
      </c>
    </row>
    <row r="116" s="2" customFormat="1">
      <c r="A116" s="41"/>
      <c r="B116" s="42"/>
      <c r="C116" s="43"/>
      <c r="D116" s="227" t="s">
        <v>208</v>
      </c>
      <c r="E116" s="43"/>
      <c r="F116" s="257" t="s">
        <v>1141</v>
      </c>
      <c r="G116" s="43"/>
      <c r="H116" s="43"/>
      <c r="I116" s="222"/>
      <c r="J116" s="43"/>
      <c r="K116" s="43"/>
      <c r="L116" s="47"/>
      <c r="M116" s="223"/>
      <c r="N116" s="224"/>
      <c r="O116" s="87"/>
      <c r="P116" s="87"/>
      <c r="Q116" s="87"/>
      <c r="R116" s="87"/>
      <c r="S116" s="87"/>
      <c r="T116" s="88"/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  <c r="AT116" s="19" t="s">
        <v>208</v>
      </c>
      <c r="AU116" s="19" t="s">
        <v>84</v>
      </c>
    </row>
    <row r="117" s="2" customFormat="1" ht="24.15" customHeight="1">
      <c r="A117" s="41"/>
      <c r="B117" s="42"/>
      <c r="C117" s="207" t="s">
        <v>245</v>
      </c>
      <c r="D117" s="207" t="s">
        <v>152</v>
      </c>
      <c r="E117" s="208" t="s">
        <v>1142</v>
      </c>
      <c r="F117" s="209" t="s">
        <v>1143</v>
      </c>
      <c r="G117" s="210" t="s">
        <v>1090</v>
      </c>
      <c r="H117" s="211">
        <v>3</v>
      </c>
      <c r="I117" s="212"/>
      <c r="J117" s="213">
        <f>ROUND(I117*H117,2)</f>
        <v>0</v>
      </c>
      <c r="K117" s="209" t="s">
        <v>32</v>
      </c>
      <c r="L117" s="47"/>
      <c r="M117" s="214" t="s">
        <v>32</v>
      </c>
      <c r="N117" s="215" t="s">
        <v>47</v>
      </c>
      <c r="O117" s="87"/>
      <c r="P117" s="216">
        <f>O117*H117</f>
        <v>0</v>
      </c>
      <c r="Q117" s="216">
        <v>0</v>
      </c>
      <c r="R117" s="216">
        <f>Q117*H117</f>
        <v>0</v>
      </c>
      <c r="S117" s="216">
        <v>0</v>
      </c>
      <c r="T117" s="217">
        <f>S117*H117</f>
        <v>0</v>
      </c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  <c r="AE117" s="41"/>
      <c r="AR117" s="218" t="s">
        <v>157</v>
      </c>
      <c r="AT117" s="218" t="s">
        <v>152</v>
      </c>
      <c r="AU117" s="218" t="s">
        <v>84</v>
      </c>
      <c r="AY117" s="19" t="s">
        <v>150</v>
      </c>
      <c r="BE117" s="219">
        <f>IF(N117="základní",J117,0)</f>
        <v>0</v>
      </c>
      <c r="BF117" s="219">
        <f>IF(N117="snížená",J117,0)</f>
        <v>0</v>
      </c>
      <c r="BG117" s="219">
        <f>IF(N117="zákl. přenesená",J117,0)</f>
        <v>0</v>
      </c>
      <c r="BH117" s="219">
        <f>IF(N117="sníž. přenesená",J117,0)</f>
        <v>0</v>
      </c>
      <c r="BI117" s="219">
        <f>IF(N117="nulová",J117,0)</f>
        <v>0</v>
      </c>
      <c r="BJ117" s="19" t="s">
        <v>84</v>
      </c>
      <c r="BK117" s="219">
        <f>ROUND(I117*H117,2)</f>
        <v>0</v>
      </c>
      <c r="BL117" s="19" t="s">
        <v>157</v>
      </c>
      <c r="BM117" s="218" t="s">
        <v>398</v>
      </c>
    </row>
    <row r="118" s="2" customFormat="1" ht="24.15" customHeight="1">
      <c r="A118" s="41"/>
      <c r="B118" s="42"/>
      <c r="C118" s="207" t="s">
        <v>250</v>
      </c>
      <c r="D118" s="207" t="s">
        <v>152</v>
      </c>
      <c r="E118" s="208" t="s">
        <v>1144</v>
      </c>
      <c r="F118" s="209" t="s">
        <v>1145</v>
      </c>
      <c r="G118" s="210" t="s">
        <v>1090</v>
      </c>
      <c r="H118" s="211">
        <v>1</v>
      </c>
      <c r="I118" s="212"/>
      <c r="J118" s="213">
        <f>ROUND(I118*H118,2)</f>
        <v>0</v>
      </c>
      <c r="K118" s="209" t="s">
        <v>32</v>
      </c>
      <c r="L118" s="47"/>
      <c r="M118" s="214" t="s">
        <v>32</v>
      </c>
      <c r="N118" s="215" t="s">
        <v>47</v>
      </c>
      <c r="O118" s="87"/>
      <c r="P118" s="216">
        <f>O118*H118</f>
        <v>0</v>
      </c>
      <c r="Q118" s="216">
        <v>0</v>
      </c>
      <c r="R118" s="216">
        <f>Q118*H118</f>
        <v>0</v>
      </c>
      <c r="S118" s="216">
        <v>0</v>
      </c>
      <c r="T118" s="217">
        <f>S118*H118</f>
        <v>0</v>
      </c>
      <c r="U118" s="41"/>
      <c r="V118" s="41"/>
      <c r="W118" s="41"/>
      <c r="X118" s="41"/>
      <c r="Y118" s="41"/>
      <c r="Z118" s="41"/>
      <c r="AA118" s="41"/>
      <c r="AB118" s="41"/>
      <c r="AC118" s="41"/>
      <c r="AD118" s="41"/>
      <c r="AE118" s="41"/>
      <c r="AR118" s="218" t="s">
        <v>157</v>
      </c>
      <c r="AT118" s="218" t="s">
        <v>152</v>
      </c>
      <c r="AU118" s="218" t="s">
        <v>84</v>
      </c>
      <c r="AY118" s="19" t="s">
        <v>150</v>
      </c>
      <c r="BE118" s="219">
        <f>IF(N118="základní",J118,0)</f>
        <v>0</v>
      </c>
      <c r="BF118" s="219">
        <f>IF(N118="snížená",J118,0)</f>
        <v>0</v>
      </c>
      <c r="BG118" s="219">
        <f>IF(N118="zákl. přenesená",J118,0)</f>
        <v>0</v>
      </c>
      <c r="BH118" s="219">
        <f>IF(N118="sníž. přenesená",J118,0)</f>
        <v>0</v>
      </c>
      <c r="BI118" s="219">
        <f>IF(N118="nulová",J118,0)</f>
        <v>0</v>
      </c>
      <c r="BJ118" s="19" t="s">
        <v>84</v>
      </c>
      <c r="BK118" s="219">
        <f>ROUND(I118*H118,2)</f>
        <v>0</v>
      </c>
      <c r="BL118" s="19" t="s">
        <v>157</v>
      </c>
      <c r="BM118" s="218" t="s">
        <v>412</v>
      </c>
    </row>
    <row r="119" s="2" customFormat="1" ht="24.15" customHeight="1">
      <c r="A119" s="41"/>
      <c r="B119" s="42"/>
      <c r="C119" s="207" t="s">
        <v>256</v>
      </c>
      <c r="D119" s="207" t="s">
        <v>152</v>
      </c>
      <c r="E119" s="208" t="s">
        <v>1146</v>
      </c>
      <c r="F119" s="209" t="s">
        <v>1147</v>
      </c>
      <c r="G119" s="210" t="s">
        <v>1090</v>
      </c>
      <c r="H119" s="211">
        <v>1</v>
      </c>
      <c r="I119" s="212"/>
      <c r="J119" s="213">
        <f>ROUND(I119*H119,2)</f>
        <v>0</v>
      </c>
      <c r="K119" s="209" t="s">
        <v>32</v>
      </c>
      <c r="L119" s="47"/>
      <c r="M119" s="214" t="s">
        <v>32</v>
      </c>
      <c r="N119" s="215" t="s">
        <v>47</v>
      </c>
      <c r="O119" s="87"/>
      <c r="P119" s="216">
        <f>O119*H119</f>
        <v>0</v>
      </c>
      <c r="Q119" s="216">
        <v>0</v>
      </c>
      <c r="R119" s="216">
        <f>Q119*H119</f>
        <v>0</v>
      </c>
      <c r="S119" s="216">
        <v>0</v>
      </c>
      <c r="T119" s="217">
        <f>S119*H119</f>
        <v>0</v>
      </c>
      <c r="U119" s="41"/>
      <c r="V119" s="41"/>
      <c r="W119" s="41"/>
      <c r="X119" s="41"/>
      <c r="Y119" s="41"/>
      <c r="Z119" s="41"/>
      <c r="AA119" s="41"/>
      <c r="AB119" s="41"/>
      <c r="AC119" s="41"/>
      <c r="AD119" s="41"/>
      <c r="AE119" s="41"/>
      <c r="AR119" s="218" t="s">
        <v>157</v>
      </c>
      <c r="AT119" s="218" t="s">
        <v>152</v>
      </c>
      <c r="AU119" s="218" t="s">
        <v>84</v>
      </c>
      <c r="AY119" s="19" t="s">
        <v>150</v>
      </c>
      <c r="BE119" s="219">
        <f>IF(N119="základní",J119,0)</f>
        <v>0</v>
      </c>
      <c r="BF119" s="219">
        <f>IF(N119="snížená",J119,0)</f>
        <v>0</v>
      </c>
      <c r="BG119" s="219">
        <f>IF(N119="zákl. přenesená",J119,0)</f>
        <v>0</v>
      </c>
      <c r="BH119" s="219">
        <f>IF(N119="sníž. přenesená",J119,0)</f>
        <v>0</v>
      </c>
      <c r="BI119" s="219">
        <f>IF(N119="nulová",J119,0)</f>
        <v>0</v>
      </c>
      <c r="BJ119" s="19" t="s">
        <v>84</v>
      </c>
      <c r="BK119" s="219">
        <f>ROUND(I119*H119,2)</f>
        <v>0</v>
      </c>
      <c r="BL119" s="19" t="s">
        <v>157</v>
      </c>
      <c r="BM119" s="218" t="s">
        <v>427</v>
      </c>
    </row>
    <row r="120" s="2" customFormat="1">
      <c r="A120" s="41"/>
      <c r="B120" s="42"/>
      <c r="C120" s="43"/>
      <c r="D120" s="227" t="s">
        <v>208</v>
      </c>
      <c r="E120" s="43"/>
      <c r="F120" s="257" t="s">
        <v>1148</v>
      </c>
      <c r="G120" s="43"/>
      <c r="H120" s="43"/>
      <c r="I120" s="222"/>
      <c r="J120" s="43"/>
      <c r="K120" s="43"/>
      <c r="L120" s="47"/>
      <c r="M120" s="223"/>
      <c r="N120" s="224"/>
      <c r="O120" s="87"/>
      <c r="P120" s="87"/>
      <c r="Q120" s="87"/>
      <c r="R120" s="87"/>
      <c r="S120" s="87"/>
      <c r="T120" s="88"/>
      <c r="U120" s="41"/>
      <c r="V120" s="41"/>
      <c r="W120" s="41"/>
      <c r="X120" s="41"/>
      <c r="Y120" s="41"/>
      <c r="Z120" s="41"/>
      <c r="AA120" s="41"/>
      <c r="AB120" s="41"/>
      <c r="AC120" s="41"/>
      <c r="AD120" s="41"/>
      <c r="AE120" s="41"/>
      <c r="AT120" s="19" t="s">
        <v>208</v>
      </c>
      <c r="AU120" s="19" t="s">
        <v>84</v>
      </c>
    </row>
    <row r="121" s="2" customFormat="1" ht="16.5" customHeight="1">
      <c r="A121" s="41"/>
      <c r="B121" s="42"/>
      <c r="C121" s="207" t="s">
        <v>262</v>
      </c>
      <c r="D121" s="207" t="s">
        <v>152</v>
      </c>
      <c r="E121" s="208" t="s">
        <v>1149</v>
      </c>
      <c r="F121" s="209" t="s">
        <v>1150</v>
      </c>
      <c r="G121" s="210" t="s">
        <v>1090</v>
      </c>
      <c r="H121" s="211">
        <v>1</v>
      </c>
      <c r="I121" s="212"/>
      <c r="J121" s="213">
        <f>ROUND(I121*H121,2)</f>
        <v>0</v>
      </c>
      <c r="K121" s="209" t="s">
        <v>32</v>
      </c>
      <c r="L121" s="47"/>
      <c r="M121" s="214" t="s">
        <v>32</v>
      </c>
      <c r="N121" s="215" t="s">
        <v>47</v>
      </c>
      <c r="O121" s="87"/>
      <c r="P121" s="216">
        <f>O121*H121</f>
        <v>0</v>
      </c>
      <c r="Q121" s="216">
        <v>0</v>
      </c>
      <c r="R121" s="216">
        <f>Q121*H121</f>
        <v>0</v>
      </c>
      <c r="S121" s="216">
        <v>0</v>
      </c>
      <c r="T121" s="217">
        <f>S121*H121</f>
        <v>0</v>
      </c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  <c r="AR121" s="218" t="s">
        <v>157</v>
      </c>
      <c r="AT121" s="218" t="s">
        <v>152</v>
      </c>
      <c r="AU121" s="218" t="s">
        <v>84</v>
      </c>
      <c r="AY121" s="19" t="s">
        <v>150</v>
      </c>
      <c r="BE121" s="219">
        <f>IF(N121="základní",J121,0)</f>
        <v>0</v>
      </c>
      <c r="BF121" s="219">
        <f>IF(N121="snížená",J121,0)</f>
        <v>0</v>
      </c>
      <c r="BG121" s="219">
        <f>IF(N121="zákl. přenesená",J121,0)</f>
        <v>0</v>
      </c>
      <c r="BH121" s="219">
        <f>IF(N121="sníž. přenesená",J121,0)</f>
        <v>0</v>
      </c>
      <c r="BI121" s="219">
        <f>IF(N121="nulová",J121,0)</f>
        <v>0</v>
      </c>
      <c r="BJ121" s="19" t="s">
        <v>84</v>
      </c>
      <c r="BK121" s="219">
        <f>ROUND(I121*H121,2)</f>
        <v>0</v>
      </c>
      <c r="BL121" s="19" t="s">
        <v>157</v>
      </c>
      <c r="BM121" s="218" t="s">
        <v>437</v>
      </c>
    </row>
    <row r="122" s="2" customFormat="1" ht="37.8" customHeight="1">
      <c r="A122" s="41"/>
      <c r="B122" s="42"/>
      <c r="C122" s="207" t="s">
        <v>269</v>
      </c>
      <c r="D122" s="207" t="s">
        <v>152</v>
      </c>
      <c r="E122" s="208" t="s">
        <v>1151</v>
      </c>
      <c r="F122" s="209" t="s">
        <v>1152</v>
      </c>
      <c r="G122" s="210" t="s">
        <v>1090</v>
      </c>
      <c r="H122" s="211">
        <v>1</v>
      </c>
      <c r="I122" s="212"/>
      <c r="J122" s="213">
        <f>ROUND(I122*H122,2)</f>
        <v>0</v>
      </c>
      <c r="K122" s="209" t="s">
        <v>32</v>
      </c>
      <c r="L122" s="47"/>
      <c r="M122" s="214" t="s">
        <v>32</v>
      </c>
      <c r="N122" s="215" t="s">
        <v>47</v>
      </c>
      <c r="O122" s="87"/>
      <c r="P122" s="216">
        <f>O122*H122</f>
        <v>0</v>
      </c>
      <c r="Q122" s="216">
        <v>0</v>
      </c>
      <c r="R122" s="216">
        <f>Q122*H122</f>
        <v>0</v>
      </c>
      <c r="S122" s="216">
        <v>0</v>
      </c>
      <c r="T122" s="217">
        <f>S122*H122</f>
        <v>0</v>
      </c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  <c r="AR122" s="218" t="s">
        <v>157</v>
      </c>
      <c r="AT122" s="218" t="s">
        <v>152</v>
      </c>
      <c r="AU122" s="218" t="s">
        <v>84</v>
      </c>
      <c r="AY122" s="19" t="s">
        <v>150</v>
      </c>
      <c r="BE122" s="219">
        <f>IF(N122="základní",J122,0)</f>
        <v>0</v>
      </c>
      <c r="BF122" s="219">
        <f>IF(N122="snížená",J122,0)</f>
        <v>0</v>
      </c>
      <c r="BG122" s="219">
        <f>IF(N122="zákl. přenesená",J122,0)</f>
        <v>0</v>
      </c>
      <c r="BH122" s="219">
        <f>IF(N122="sníž. přenesená",J122,0)</f>
        <v>0</v>
      </c>
      <c r="BI122" s="219">
        <f>IF(N122="nulová",J122,0)</f>
        <v>0</v>
      </c>
      <c r="BJ122" s="19" t="s">
        <v>84</v>
      </c>
      <c r="BK122" s="219">
        <f>ROUND(I122*H122,2)</f>
        <v>0</v>
      </c>
      <c r="BL122" s="19" t="s">
        <v>157</v>
      </c>
      <c r="BM122" s="218" t="s">
        <v>448</v>
      </c>
    </row>
    <row r="123" s="2" customFormat="1" ht="16.5" customHeight="1">
      <c r="A123" s="41"/>
      <c r="B123" s="42"/>
      <c r="C123" s="207" t="s">
        <v>274</v>
      </c>
      <c r="D123" s="207" t="s">
        <v>152</v>
      </c>
      <c r="E123" s="208" t="s">
        <v>1153</v>
      </c>
      <c r="F123" s="209" t="s">
        <v>1154</v>
      </c>
      <c r="G123" s="210" t="s">
        <v>300</v>
      </c>
      <c r="H123" s="211">
        <v>20</v>
      </c>
      <c r="I123" s="212"/>
      <c r="J123" s="213">
        <f>ROUND(I123*H123,2)</f>
        <v>0</v>
      </c>
      <c r="K123" s="209" t="s">
        <v>32</v>
      </c>
      <c r="L123" s="47"/>
      <c r="M123" s="214" t="s">
        <v>32</v>
      </c>
      <c r="N123" s="215" t="s">
        <v>47</v>
      </c>
      <c r="O123" s="87"/>
      <c r="P123" s="216">
        <f>O123*H123</f>
        <v>0</v>
      </c>
      <c r="Q123" s="216">
        <v>0</v>
      </c>
      <c r="R123" s="216">
        <f>Q123*H123</f>
        <v>0</v>
      </c>
      <c r="S123" s="216">
        <v>0</v>
      </c>
      <c r="T123" s="217">
        <f>S123*H123</f>
        <v>0</v>
      </c>
      <c r="U123" s="41"/>
      <c r="V123" s="41"/>
      <c r="W123" s="41"/>
      <c r="X123" s="41"/>
      <c r="Y123" s="41"/>
      <c r="Z123" s="41"/>
      <c r="AA123" s="41"/>
      <c r="AB123" s="41"/>
      <c r="AC123" s="41"/>
      <c r="AD123" s="41"/>
      <c r="AE123" s="41"/>
      <c r="AR123" s="218" t="s">
        <v>157</v>
      </c>
      <c r="AT123" s="218" t="s">
        <v>152</v>
      </c>
      <c r="AU123" s="218" t="s">
        <v>84</v>
      </c>
      <c r="AY123" s="19" t="s">
        <v>150</v>
      </c>
      <c r="BE123" s="219">
        <f>IF(N123="základní",J123,0)</f>
        <v>0</v>
      </c>
      <c r="BF123" s="219">
        <f>IF(N123="snížená",J123,0)</f>
        <v>0</v>
      </c>
      <c r="BG123" s="219">
        <f>IF(N123="zákl. přenesená",J123,0)</f>
        <v>0</v>
      </c>
      <c r="BH123" s="219">
        <f>IF(N123="sníž. přenesená",J123,0)</f>
        <v>0</v>
      </c>
      <c r="BI123" s="219">
        <f>IF(N123="nulová",J123,0)</f>
        <v>0</v>
      </c>
      <c r="BJ123" s="19" t="s">
        <v>84</v>
      </c>
      <c r="BK123" s="219">
        <f>ROUND(I123*H123,2)</f>
        <v>0</v>
      </c>
      <c r="BL123" s="19" t="s">
        <v>157</v>
      </c>
      <c r="BM123" s="218" t="s">
        <v>462</v>
      </c>
    </row>
    <row r="124" s="2" customFormat="1">
      <c r="A124" s="41"/>
      <c r="B124" s="42"/>
      <c r="C124" s="43"/>
      <c r="D124" s="227" t="s">
        <v>208</v>
      </c>
      <c r="E124" s="43"/>
      <c r="F124" s="257" t="s">
        <v>1155</v>
      </c>
      <c r="G124" s="43"/>
      <c r="H124" s="43"/>
      <c r="I124" s="222"/>
      <c r="J124" s="43"/>
      <c r="K124" s="43"/>
      <c r="L124" s="47"/>
      <c r="M124" s="223"/>
      <c r="N124" s="224"/>
      <c r="O124" s="87"/>
      <c r="P124" s="87"/>
      <c r="Q124" s="87"/>
      <c r="R124" s="87"/>
      <c r="S124" s="87"/>
      <c r="T124" s="88"/>
      <c r="U124" s="41"/>
      <c r="V124" s="41"/>
      <c r="W124" s="41"/>
      <c r="X124" s="41"/>
      <c r="Y124" s="41"/>
      <c r="Z124" s="41"/>
      <c r="AA124" s="41"/>
      <c r="AB124" s="41"/>
      <c r="AC124" s="41"/>
      <c r="AD124" s="41"/>
      <c r="AE124" s="41"/>
      <c r="AT124" s="19" t="s">
        <v>208</v>
      </c>
      <c r="AU124" s="19" t="s">
        <v>84</v>
      </c>
    </row>
    <row r="125" s="2" customFormat="1" ht="16.5" customHeight="1">
      <c r="A125" s="41"/>
      <c r="B125" s="42"/>
      <c r="C125" s="207" t="s">
        <v>7</v>
      </c>
      <c r="D125" s="207" t="s">
        <v>152</v>
      </c>
      <c r="E125" s="208" t="s">
        <v>1156</v>
      </c>
      <c r="F125" s="209" t="s">
        <v>1157</v>
      </c>
      <c r="G125" s="210" t="s">
        <v>300</v>
      </c>
      <c r="H125" s="211">
        <v>60</v>
      </c>
      <c r="I125" s="212"/>
      <c r="J125" s="213">
        <f>ROUND(I125*H125,2)</f>
        <v>0</v>
      </c>
      <c r="K125" s="209" t="s">
        <v>32</v>
      </c>
      <c r="L125" s="47"/>
      <c r="M125" s="214" t="s">
        <v>32</v>
      </c>
      <c r="N125" s="215" t="s">
        <v>47</v>
      </c>
      <c r="O125" s="87"/>
      <c r="P125" s="216">
        <f>O125*H125</f>
        <v>0</v>
      </c>
      <c r="Q125" s="216">
        <v>0</v>
      </c>
      <c r="R125" s="216">
        <f>Q125*H125</f>
        <v>0</v>
      </c>
      <c r="S125" s="216">
        <v>0</v>
      </c>
      <c r="T125" s="217">
        <f>S125*H125</f>
        <v>0</v>
      </c>
      <c r="U125" s="41"/>
      <c r="V125" s="41"/>
      <c r="W125" s="41"/>
      <c r="X125" s="41"/>
      <c r="Y125" s="41"/>
      <c r="Z125" s="41"/>
      <c r="AA125" s="41"/>
      <c r="AB125" s="41"/>
      <c r="AC125" s="41"/>
      <c r="AD125" s="41"/>
      <c r="AE125" s="41"/>
      <c r="AR125" s="218" t="s">
        <v>157</v>
      </c>
      <c r="AT125" s="218" t="s">
        <v>152</v>
      </c>
      <c r="AU125" s="218" t="s">
        <v>84</v>
      </c>
      <c r="AY125" s="19" t="s">
        <v>150</v>
      </c>
      <c r="BE125" s="219">
        <f>IF(N125="základní",J125,0)</f>
        <v>0</v>
      </c>
      <c r="BF125" s="219">
        <f>IF(N125="snížená",J125,0)</f>
        <v>0</v>
      </c>
      <c r="BG125" s="219">
        <f>IF(N125="zákl. přenesená",J125,0)</f>
        <v>0</v>
      </c>
      <c r="BH125" s="219">
        <f>IF(N125="sníž. přenesená",J125,0)</f>
        <v>0</v>
      </c>
      <c r="BI125" s="219">
        <f>IF(N125="nulová",J125,0)</f>
        <v>0</v>
      </c>
      <c r="BJ125" s="19" t="s">
        <v>84</v>
      </c>
      <c r="BK125" s="219">
        <f>ROUND(I125*H125,2)</f>
        <v>0</v>
      </c>
      <c r="BL125" s="19" t="s">
        <v>157</v>
      </c>
      <c r="BM125" s="218" t="s">
        <v>478</v>
      </c>
    </row>
    <row r="126" s="2" customFormat="1">
      <c r="A126" s="41"/>
      <c r="B126" s="42"/>
      <c r="C126" s="43"/>
      <c r="D126" s="227" t="s">
        <v>208</v>
      </c>
      <c r="E126" s="43"/>
      <c r="F126" s="257" t="s">
        <v>1158</v>
      </c>
      <c r="G126" s="43"/>
      <c r="H126" s="43"/>
      <c r="I126" s="222"/>
      <c r="J126" s="43"/>
      <c r="K126" s="43"/>
      <c r="L126" s="47"/>
      <c r="M126" s="223"/>
      <c r="N126" s="224"/>
      <c r="O126" s="87"/>
      <c r="P126" s="87"/>
      <c r="Q126" s="87"/>
      <c r="R126" s="87"/>
      <c r="S126" s="87"/>
      <c r="T126" s="88"/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  <c r="AE126" s="41"/>
      <c r="AT126" s="19" t="s">
        <v>208</v>
      </c>
      <c r="AU126" s="19" t="s">
        <v>84</v>
      </c>
    </row>
    <row r="127" s="2" customFormat="1" ht="16.5" customHeight="1">
      <c r="A127" s="41"/>
      <c r="B127" s="42"/>
      <c r="C127" s="207" t="s">
        <v>291</v>
      </c>
      <c r="D127" s="207" t="s">
        <v>152</v>
      </c>
      <c r="E127" s="208" t="s">
        <v>1159</v>
      </c>
      <c r="F127" s="209" t="s">
        <v>1160</v>
      </c>
      <c r="G127" s="210" t="s">
        <v>300</v>
      </c>
      <c r="H127" s="211">
        <v>135</v>
      </c>
      <c r="I127" s="212"/>
      <c r="J127" s="213">
        <f>ROUND(I127*H127,2)</f>
        <v>0</v>
      </c>
      <c r="K127" s="209" t="s">
        <v>32</v>
      </c>
      <c r="L127" s="47"/>
      <c r="M127" s="214" t="s">
        <v>32</v>
      </c>
      <c r="N127" s="215" t="s">
        <v>47</v>
      </c>
      <c r="O127" s="87"/>
      <c r="P127" s="216">
        <f>O127*H127</f>
        <v>0</v>
      </c>
      <c r="Q127" s="216">
        <v>0</v>
      </c>
      <c r="R127" s="216">
        <f>Q127*H127</f>
        <v>0</v>
      </c>
      <c r="S127" s="216">
        <v>0</v>
      </c>
      <c r="T127" s="217">
        <f>S127*H127</f>
        <v>0</v>
      </c>
      <c r="U127" s="41"/>
      <c r="V127" s="41"/>
      <c r="W127" s="41"/>
      <c r="X127" s="41"/>
      <c r="Y127" s="41"/>
      <c r="Z127" s="41"/>
      <c r="AA127" s="41"/>
      <c r="AB127" s="41"/>
      <c r="AC127" s="41"/>
      <c r="AD127" s="41"/>
      <c r="AE127" s="41"/>
      <c r="AR127" s="218" t="s">
        <v>157</v>
      </c>
      <c r="AT127" s="218" t="s">
        <v>152</v>
      </c>
      <c r="AU127" s="218" t="s">
        <v>84</v>
      </c>
      <c r="AY127" s="19" t="s">
        <v>150</v>
      </c>
      <c r="BE127" s="219">
        <f>IF(N127="základní",J127,0)</f>
        <v>0</v>
      </c>
      <c r="BF127" s="219">
        <f>IF(N127="snížená",J127,0)</f>
        <v>0</v>
      </c>
      <c r="BG127" s="219">
        <f>IF(N127="zákl. přenesená",J127,0)</f>
        <v>0</v>
      </c>
      <c r="BH127" s="219">
        <f>IF(N127="sníž. přenesená",J127,0)</f>
        <v>0</v>
      </c>
      <c r="BI127" s="219">
        <f>IF(N127="nulová",J127,0)</f>
        <v>0</v>
      </c>
      <c r="BJ127" s="19" t="s">
        <v>84</v>
      </c>
      <c r="BK127" s="219">
        <f>ROUND(I127*H127,2)</f>
        <v>0</v>
      </c>
      <c r="BL127" s="19" t="s">
        <v>157</v>
      </c>
      <c r="BM127" s="218" t="s">
        <v>488</v>
      </c>
    </row>
    <row r="128" s="2" customFormat="1">
      <c r="A128" s="41"/>
      <c r="B128" s="42"/>
      <c r="C128" s="43"/>
      <c r="D128" s="227" t="s">
        <v>208</v>
      </c>
      <c r="E128" s="43"/>
      <c r="F128" s="257" t="s">
        <v>1161</v>
      </c>
      <c r="G128" s="43"/>
      <c r="H128" s="43"/>
      <c r="I128" s="222"/>
      <c r="J128" s="43"/>
      <c r="K128" s="43"/>
      <c r="L128" s="47"/>
      <c r="M128" s="223"/>
      <c r="N128" s="224"/>
      <c r="O128" s="87"/>
      <c r="P128" s="87"/>
      <c r="Q128" s="87"/>
      <c r="R128" s="87"/>
      <c r="S128" s="87"/>
      <c r="T128" s="88"/>
      <c r="U128" s="41"/>
      <c r="V128" s="41"/>
      <c r="W128" s="41"/>
      <c r="X128" s="41"/>
      <c r="Y128" s="41"/>
      <c r="Z128" s="41"/>
      <c r="AA128" s="41"/>
      <c r="AB128" s="41"/>
      <c r="AC128" s="41"/>
      <c r="AD128" s="41"/>
      <c r="AE128" s="41"/>
      <c r="AT128" s="19" t="s">
        <v>208</v>
      </c>
      <c r="AU128" s="19" t="s">
        <v>84</v>
      </c>
    </row>
    <row r="129" s="2" customFormat="1" ht="16.5" customHeight="1">
      <c r="A129" s="41"/>
      <c r="B129" s="42"/>
      <c r="C129" s="207" t="s">
        <v>297</v>
      </c>
      <c r="D129" s="207" t="s">
        <v>152</v>
      </c>
      <c r="E129" s="208" t="s">
        <v>1162</v>
      </c>
      <c r="F129" s="209" t="s">
        <v>1163</v>
      </c>
      <c r="G129" s="210" t="s">
        <v>300</v>
      </c>
      <c r="H129" s="211">
        <v>20</v>
      </c>
      <c r="I129" s="212"/>
      <c r="J129" s="213">
        <f>ROUND(I129*H129,2)</f>
        <v>0</v>
      </c>
      <c r="K129" s="209" t="s">
        <v>32</v>
      </c>
      <c r="L129" s="47"/>
      <c r="M129" s="214" t="s">
        <v>32</v>
      </c>
      <c r="N129" s="215" t="s">
        <v>47</v>
      </c>
      <c r="O129" s="87"/>
      <c r="P129" s="216">
        <f>O129*H129</f>
        <v>0</v>
      </c>
      <c r="Q129" s="216">
        <v>0</v>
      </c>
      <c r="R129" s="216">
        <f>Q129*H129</f>
        <v>0</v>
      </c>
      <c r="S129" s="216">
        <v>0</v>
      </c>
      <c r="T129" s="217">
        <f>S129*H129</f>
        <v>0</v>
      </c>
      <c r="U129" s="41"/>
      <c r="V129" s="41"/>
      <c r="W129" s="41"/>
      <c r="X129" s="41"/>
      <c r="Y129" s="41"/>
      <c r="Z129" s="41"/>
      <c r="AA129" s="41"/>
      <c r="AB129" s="41"/>
      <c r="AC129" s="41"/>
      <c r="AD129" s="41"/>
      <c r="AE129" s="41"/>
      <c r="AR129" s="218" t="s">
        <v>157</v>
      </c>
      <c r="AT129" s="218" t="s">
        <v>152</v>
      </c>
      <c r="AU129" s="218" t="s">
        <v>84</v>
      </c>
      <c r="AY129" s="19" t="s">
        <v>150</v>
      </c>
      <c r="BE129" s="219">
        <f>IF(N129="základní",J129,0)</f>
        <v>0</v>
      </c>
      <c r="BF129" s="219">
        <f>IF(N129="snížená",J129,0)</f>
        <v>0</v>
      </c>
      <c r="BG129" s="219">
        <f>IF(N129="zákl. přenesená",J129,0)</f>
        <v>0</v>
      </c>
      <c r="BH129" s="219">
        <f>IF(N129="sníž. přenesená",J129,0)</f>
        <v>0</v>
      </c>
      <c r="BI129" s="219">
        <f>IF(N129="nulová",J129,0)</f>
        <v>0</v>
      </c>
      <c r="BJ129" s="19" t="s">
        <v>84</v>
      </c>
      <c r="BK129" s="219">
        <f>ROUND(I129*H129,2)</f>
        <v>0</v>
      </c>
      <c r="BL129" s="19" t="s">
        <v>157</v>
      </c>
      <c r="BM129" s="218" t="s">
        <v>498</v>
      </c>
    </row>
    <row r="130" s="2" customFormat="1">
      <c r="A130" s="41"/>
      <c r="B130" s="42"/>
      <c r="C130" s="43"/>
      <c r="D130" s="227" t="s">
        <v>208</v>
      </c>
      <c r="E130" s="43"/>
      <c r="F130" s="257" t="s">
        <v>1161</v>
      </c>
      <c r="G130" s="43"/>
      <c r="H130" s="43"/>
      <c r="I130" s="222"/>
      <c r="J130" s="43"/>
      <c r="K130" s="43"/>
      <c r="L130" s="47"/>
      <c r="M130" s="223"/>
      <c r="N130" s="224"/>
      <c r="O130" s="87"/>
      <c r="P130" s="87"/>
      <c r="Q130" s="87"/>
      <c r="R130" s="87"/>
      <c r="S130" s="87"/>
      <c r="T130" s="88"/>
      <c r="U130" s="41"/>
      <c r="V130" s="41"/>
      <c r="W130" s="41"/>
      <c r="X130" s="41"/>
      <c r="Y130" s="41"/>
      <c r="Z130" s="41"/>
      <c r="AA130" s="41"/>
      <c r="AB130" s="41"/>
      <c r="AC130" s="41"/>
      <c r="AD130" s="41"/>
      <c r="AE130" s="41"/>
      <c r="AT130" s="19" t="s">
        <v>208</v>
      </c>
      <c r="AU130" s="19" t="s">
        <v>84</v>
      </c>
    </row>
    <row r="131" s="2" customFormat="1" ht="16.5" customHeight="1">
      <c r="A131" s="41"/>
      <c r="B131" s="42"/>
      <c r="C131" s="207" t="s">
        <v>304</v>
      </c>
      <c r="D131" s="207" t="s">
        <v>152</v>
      </c>
      <c r="E131" s="208" t="s">
        <v>1164</v>
      </c>
      <c r="F131" s="209" t="s">
        <v>1165</v>
      </c>
      <c r="G131" s="210" t="s">
        <v>300</v>
      </c>
      <c r="H131" s="211">
        <v>35</v>
      </c>
      <c r="I131" s="212"/>
      <c r="J131" s="213">
        <f>ROUND(I131*H131,2)</f>
        <v>0</v>
      </c>
      <c r="K131" s="209" t="s">
        <v>32</v>
      </c>
      <c r="L131" s="47"/>
      <c r="M131" s="214" t="s">
        <v>32</v>
      </c>
      <c r="N131" s="215" t="s">
        <v>47</v>
      </c>
      <c r="O131" s="87"/>
      <c r="P131" s="216">
        <f>O131*H131</f>
        <v>0</v>
      </c>
      <c r="Q131" s="216">
        <v>0</v>
      </c>
      <c r="R131" s="216">
        <f>Q131*H131</f>
        <v>0</v>
      </c>
      <c r="S131" s="216">
        <v>0</v>
      </c>
      <c r="T131" s="217">
        <f>S131*H131</f>
        <v>0</v>
      </c>
      <c r="U131" s="41"/>
      <c r="V131" s="41"/>
      <c r="W131" s="41"/>
      <c r="X131" s="41"/>
      <c r="Y131" s="41"/>
      <c r="Z131" s="41"/>
      <c r="AA131" s="41"/>
      <c r="AB131" s="41"/>
      <c r="AC131" s="41"/>
      <c r="AD131" s="41"/>
      <c r="AE131" s="41"/>
      <c r="AR131" s="218" t="s">
        <v>157</v>
      </c>
      <c r="AT131" s="218" t="s">
        <v>152</v>
      </c>
      <c r="AU131" s="218" t="s">
        <v>84</v>
      </c>
      <c r="AY131" s="19" t="s">
        <v>150</v>
      </c>
      <c r="BE131" s="219">
        <f>IF(N131="základní",J131,0)</f>
        <v>0</v>
      </c>
      <c r="BF131" s="219">
        <f>IF(N131="snížená",J131,0)</f>
        <v>0</v>
      </c>
      <c r="BG131" s="219">
        <f>IF(N131="zákl. přenesená",J131,0)</f>
        <v>0</v>
      </c>
      <c r="BH131" s="219">
        <f>IF(N131="sníž. přenesená",J131,0)</f>
        <v>0</v>
      </c>
      <c r="BI131" s="219">
        <f>IF(N131="nulová",J131,0)</f>
        <v>0</v>
      </c>
      <c r="BJ131" s="19" t="s">
        <v>84</v>
      </c>
      <c r="BK131" s="219">
        <f>ROUND(I131*H131,2)</f>
        <v>0</v>
      </c>
      <c r="BL131" s="19" t="s">
        <v>157</v>
      </c>
      <c r="BM131" s="218" t="s">
        <v>507</v>
      </c>
    </row>
    <row r="132" s="2" customFormat="1">
      <c r="A132" s="41"/>
      <c r="B132" s="42"/>
      <c r="C132" s="43"/>
      <c r="D132" s="227" t="s">
        <v>208</v>
      </c>
      <c r="E132" s="43"/>
      <c r="F132" s="257" t="s">
        <v>1161</v>
      </c>
      <c r="G132" s="43"/>
      <c r="H132" s="43"/>
      <c r="I132" s="222"/>
      <c r="J132" s="43"/>
      <c r="K132" s="43"/>
      <c r="L132" s="47"/>
      <c r="M132" s="223"/>
      <c r="N132" s="224"/>
      <c r="O132" s="87"/>
      <c r="P132" s="87"/>
      <c r="Q132" s="87"/>
      <c r="R132" s="87"/>
      <c r="S132" s="87"/>
      <c r="T132" s="88"/>
      <c r="U132" s="41"/>
      <c r="V132" s="41"/>
      <c r="W132" s="41"/>
      <c r="X132" s="41"/>
      <c r="Y132" s="41"/>
      <c r="Z132" s="41"/>
      <c r="AA132" s="41"/>
      <c r="AB132" s="41"/>
      <c r="AC132" s="41"/>
      <c r="AD132" s="41"/>
      <c r="AE132" s="41"/>
      <c r="AT132" s="19" t="s">
        <v>208</v>
      </c>
      <c r="AU132" s="19" t="s">
        <v>84</v>
      </c>
    </row>
    <row r="133" s="2" customFormat="1" ht="16.5" customHeight="1">
      <c r="A133" s="41"/>
      <c r="B133" s="42"/>
      <c r="C133" s="207" t="s">
        <v>309</v>
      </c>
      <c r="D133" s="207" t="s">
        <v>152</v>
      </c>
      <c r="E133" s="208" t="s">
        <v>1166</v>
      </c>
      <c r="F133" s="209" t="s">
        <v>1167</v>
      </c>
      <c r="G133" s="210" t="s">
        <v>300</v>
      </c>
      <c r="H133" s="211">
        <v>180</v>
      </c>
      <c r="I133" s="212"/>
      <c r="J133" s="213">
        <f>ROUND(I133*H133,2)</f>
        <v>0</v>
      </c>
      <c r="K133" s="209" t="s">
        <v>32</v>
      </c>
      <c r="L133" s="47"/>
      <c r="M133" s="214" t="s">
        <v>32</v>
      </c>
      <c r="N133" s="215" t="s">
        <v>47</v>
      </c>
      <c r="O133" s="87"/>
      <c r="P133" s="216">
        <f>O133*H133</f>
        <v>0</v>
      </c>
      <c r="Q133" s="216">
        <v>0</v>
      </c>
      <c r="R133" s="216">
        <f>Q133*H133</f>
        <v>0</v>
      </c>
      <c r="S133" s="216">
        <v>0</v>
      </c>
      <c r="T133" s="217">
        <f>S133*H133</f>
        <v>0</v>
      </c>
      <c r="U133" s="41"/>
      <c r="V133" s="41"/>
      <c r="W133" s="41"/>
      <c r="X133" s="41"/>
      <c r="Y133" s="41"/>
      <c r="Z133" s="41"/>
      <c r="AA133" s="41"/>
      <c r="AB133" s="41"/>
      <c r="AC133" s="41"/>
      <c r="AD133" s="41"/>
      <c r="AE133" s="41"/>
      <c r="AR133" s="218" t="s">
        <v>157</v>
      </c>
      <c r="AT133" s="218" t="s">
        <v>152</v>
      </c>
      <c r="AU133" s="218" t="s">
        <v>84</v>
      </c>
      <c r="AY133" s="19" t="s">
        <v>150</v>
      </c>
      <c r="BE133" s="219">
        <f>IF(N133="základní",J133,0)</f>
        <v>0</v>
      </c>
      <c r="BF133" s="219">
        <f>IF(N133="snížená",J133,0)</f>
        <v>0</v>
      </c>
      <c r="BG133" s="219">
        <f>IF(N133="zákl. přenesená",J133,0)</f>
        <v>0</v>
      </c>
      <c r="BH133" s="219">
        <f>IF(N133="sníž. přenesená",J133,0)</f>
        <v>0</v>
      </c>
      <c r="BI133" s="219">
        <f>IF(N133="nulová",J133,0)</f>
        <v>0</v>
      </c>
      <c r="BJ133" s="19" t="s">
        <v>84</v>
      </c>
      <c r="BK133" s="219">
        <f>ROUND(I133*H133,2)</f>
        <v>0</v>
      </c>
      <c r="BL133" s="19" t="s">
        <v>157</v>
      </c>
      <c r="BM133" s="218" t="s">
        <v>517</v>
      </c>
    </row>
    <row r="134" s="2" customFormat="1" ht="16.5" customHeight="1">
      <c r="A134" s="41"/>
      <c r="B134" s="42"/>
      <c r="C134" s="207" t="s">
        <v>314</v>
      </c>
      <c r="D134" s="207" t="s">
        <v>152</v>
      </c>
      <c r="E134" s="208" t="s">
        <v>1168</v>
      </c>
      <c r="F134" s="209" t="s">
        <v>1169</v>
      </c>
      <c r="G134" s="210" t="s">
        <v>1090</v>
      </c>
      <c r="H134" s="211">
        <v>4</v>
      </c>
      <c r="I134" s="212"/>
      <c r="J134" s="213">
        <f>ROUND(I134*H134,2)</f>
        <v>0</v>
      </c>
      <c r="K134" s="209" t="s">
        <v>32</v>
      </c>
      <c r="L134" s="47"/>
      <c r="M134" s="214" t="s">
        <v>32</v>
      </c>
      <c r="N134" s="215" t="s">
        <v>47</v>
      </c>
      <c r="O134" s="87"/>
      <c r="P134" s="216">
        <f>O134*H134</f>
        <v>0</v>
      </c>
      <c r="Q134" s="216">
        <v>0</v>
      </c>
      <c r="R134" s="216">
        <f>Q134*H134</f>
        <v>0</v>
      </c>
      <c r="S134" s="216">
        <v>0</v>
      </c>
      <c r="T134" s="217">
        <f>S134*H134</f>
        <v>0</v>
      </c>
      <c r="U134" s="41"/>
      <c r="V134" s="41"/>
      <c r="W134" s="41"/>
      <c r="X134" s="41"/>
      <c r="Y134" s="41"/>
      <c r="Z134" s="41"/>
      <c r="AA134" s="41"/>
      <c r="AB134" s="41"/>
      <c r="AC134" s="41"/>
      <c r="AD134" s="41"/>
      <c r="AE134" s="41"/>
      <c r="AR134" s="218" t="s">
        <v>157</v>
      </c>
      <c r="AT134" s="218" t="s">
        <v>152</v>
      </c>
      <c r="AU134" s="218" t="s">
        <v>84</v>
      </c>
      <c r="AY134" s="19" t="s">
        <v>150</v>
      </c>
      <c r="BE134" s="219">
        <f>IF(N134="základní",J134,0)</f>
        <v>0</v>
      </c>
      <c r="BF134" s="219">
        <f>IF(N134="snížená",J134,0)</f>
        <v>0</v>
      </c>
      <c r="BG134" s="219">
        <f>IF(N134="zákl. přenesená",J134,0)</f>
        <v>0</v>
      </c>
      <c r="BH134" s="219">
        <f>IF(N134="sníž. přenesená",J134,0)</f>
        <v>0</v>
      </c>
      <c r="BI134" s="219">
        <f>IF(N134="nulová",J134,0)</f>
        <v>0</v>
      </c>
      <c r="BJ134" s="19" t="s">
        <v>84</v>
      </c>
      <c r="BK134" s="219">
        <f>ROUND(I134*H134,2)</f>
        <v>0</v>
      </c>
      <c r="BL134" s="19" t="s">
        <v>157</v>
      </c>
      <c r="BM134" s="218" t="s">
        <v>524</v>
      </c>
    </row>
    <row r="135" s="2" customFormat="1" ht="16.5" customHeight="1">
      <c r="A135" s="41"/>
      <c r="B135" s="42"/>
      <c r="C135" s="207" t="s">
        <v>319</v>
      </c>
      <c r="D135" s="207" t="s">
        <v>152</v>
      </c>
      <c r="E135" s="208" t="s">
        <v>1170</v>
      </c>
      <c r="F135" s="209" t="s">
        <v>1171</v>
      </c>
      <c r="G135" s="210" t="s">
        <v>1090</v>
      </c>
      <c r="H135" s="211">
        <v>1</v>
      </c>
      <c r="I135" s="212"/>
      <c r="J135" s="213">
        <f>ROUND(I135*H135,2)</f>
        <v>0</v>
      </c>
      <c r="K135" s="209" t="s">
        <v>32</v>
      </c>
      <c r="L135" s="47"/>
      <c r="M135" s="214" t="s">
        <v>32</v>
      </c>
      <c r="N135" s="215" t="s">
        <v>47</v>
      </c>
      <c r="O135" s="87"/>
      <c r="P135" s="216">
        <f>O135*H135</f>
        <v>0</v>
      </c>
      <c r="Q135" s="216">
        <v>0</v>
      </c>
      <c r="R135" s="216">
        <f>Q135*H135</f>
        <v>0</v>
      </c>
      <c r="S135" s="216">
        <v>0</v>
      </c>
      <c r="T135" s="217">
        <f>S135*H135</f>
        <v>0</v>
      </c>
      <c r="U135" s="41"/>
      <c r="V135" s="41"/>
      <c r="W135" s="41"/>
      <c r="X135" s="41"/>
      <c r="Y135" s="41"/>
      <c r="Z135" s="41"/>
      <c r="AA135" s="41"/>
      <c r="AB135" s="41"/>
      <c r="AC135" s="41"/>
      <c r="AD135" s="41"/>
      <c r="AE135" s="41"/>
      <c r="AR135" s="218" t="s">
        <v>157</v>
      </c>
      <c r="AT135" s="218" t="s">
        <v>152</v>
      </c>
      <c r="AU135" s="218" t="s">
        <v>84</v>
      </c>
      <c r="AY135" s="19" t="s">
        <v>150</v>
      </c>
      <c r="BE135" s="219">
        <f>IF(N135="základní",J135,0)</f>
        <v>0</v>
      </c>
      <c r="BF135" s="219">
        <f>IF(N135="snížená",J135,0)</f>
        <v>0</v>
      </c>
      <c r="BG135" s="219">
        <f>IF(N135="zákl. přenesená",J135,0)</f>
        <v>0</v>
      </c>
      <c r="BH135" s="219">
        <f>IF(N135="sníž. přenesená",J135,0)</f>
        <v>0</v>
      </c>
      <c r="BI135" s="219">
        <f>IF(N135="nulová",J135,0)</f>
        <v>0</v>
      </c>
      <c r="BJ135" s="19" t="s">
        <v>84</v>
      </c>
      <c r="BK135" s="219">
        <f>ROUND(I135*H135,2)</f>
        <v>0</v>
      </c>
      <c r="BL135" s="19" t="s">
        <v>157</v>
      </c>
      <c r="BM135" s="218" t="s">
        <v>533</v>
      </c>
    </row>
    <row r="136" s="2" customFormat="1" ht="16.5" customHeight="1">
      <c r="A136" s="41"/>
      <c r="B136" s="42"/>
      <c r="C136" s="207" t="s">
        <v>326</v>
      </c>
      <c r="D136" s="207" t="s">
        <v>152</v>
      </c>
      <c r="E136" s="208" t="s">
        <v>1172</v>
      </c>
      <c r="F136" s="209" t="s">
        <v>1173</v>
      </c>
      <c r="G136" s="210" t="s">
        <v>1090</v>
      </c>
      <c r="H136" s="211">
        <v>8</v>
      </c>
      <c r="I136" s="212"/>
      <c r="J136" s="213">
        <f>ROUND(I136*H136,2)</f>
        <v>0</v>
      </c>
      <c r="K136" s="209" t="s">
        <v>32</v>
      </c>
      <c r="L136" s="47"/>
      <c r="M136" s="214" t="s">
        <v>32</v>
      </c>
      <c r="N136" s="215" t="s">
        <v>47</v>
      </c>
      <c r="O136" s="87"/>
      <c r="P136" s="216">
        <f>O136*H136</f>
        <v>0</v>
      </c>
      <c r="Q136" s="216">
        <v>0</v>
      </c>
      <c r="R136" s="216">
        <f>Q136*H136</f>
        <v>0</v>
      </c>
      <c r="S136" s="216">
        <v>0</v>
      </c>
      <c r="T136" s="217">
        <f>S136*H136</f>
        <v>0</v>
      </c>
      <c r="U136" s="41"/>
      <c r="V136" s="41"/>
      <c r="W136" s="41"/>
      <c r="X136" s="41"/>
      <c r="Y136" s="41"/>
      <c r="Z136" s="41"/>
      <c r="AA136" s="41"/>
      <c r="AB136" s="41"/>
      <c r="AC136" s="41"/>
      <c r="AD136" s="41"/>
      <c r="AE136" s="41"/>
      <c r="AR136" s="218" t="s">
        <v>157</v>
      </c>
      <c r="AT136" s="218" t="s">
        <v>152</v>
      </c>
      <c r="AU136" s="218" t="s">
        <v>84</v>
      </c>
      <c r="AY136" s="19" t="s">
        <v>150</v>
      </c>
      <c r="BE136" s="219">
        <f>IF(N136="základní",J136,0)</f>
        <v>0</v>
      </c>
      <c r="BF136" s="219">
        <f>IF(N136="snížená",J136,0)</f>
        <v>0</v>
      </c>
      <c r="BG136" s="219">
        <f>IF(N136="zákl. přenesená",J136,0)</f>
        <v>0</v>
      </c>
      <c r="BH136" s="219">
        <f>IF(N136="sníž. přenesená",J136,0)</f>
        <v>0</v>
      </c>
      <c r="BI136" s="219">
        <f>IF(N136="nulová",J136,0)</f>
        <v>0</v>
      </c>
      <c r="BJ136" s="19" t="s">
        <v>84</v>
      </c>
      <c r="BK136" s="219">
        <f>ROUND(I136*H136,2)</f>
        <v>0</v>
      </c>
      <c r="BL136" s="19" t="s">
        <v>157</v>
      </c>
      <c r="BM136" s="218" t="s">
        <v>545</v>
      </c>
    </row>
    <row r="137" s="2" customFormat="1" ht="24.15" customHeight="1">
      <c r="A137" s="41"/>
      <c r="B137" s="42"/>
      <c r="C137" s="207" t="s">
        <v>331</v>
      </c>
      <c r="D137" s="207" t="s">
        <v>152</v>
      </c>
      <c r="E137" s="208" t="s">
        <v>1174</v>
      </c>
      <c r="F137" s="209" t="s">
        <v>1175</v>
      </c>
      <c r="G137" s="210" t="s">
        <v>1056</v>
      </c>
      <c r="H137" s="211">
        <v>8</v>
      </c>
      <c r="I137" s="212"/>
      <c r="J137" s="213">
        <f>ROUND(I137*H137,2)</f>
        <v>0</v>
      </c>
      <c r="K137" s="209" t="s">
        <v>32</v>
      </c>
      <c r="L137" s="47"/>
      <c r="M137" s="214" t="s">
        <v>32</v>
      </c>
      <c r="N137" s="215" t="s">
        <v>47</v>
      </c>
      <c r="O137" s="87"/>
      <c r="P137" s="216">
        <f>O137*H137</f>
        <v>0</v>
      </c>
      <c r="Q137" s="216">
        <v>0</v>
      </c>
      <c r="R137" s="216">
        <f>Q137*H137</f>
        <v>0</v>
      </c>
      <c r="S137" s="216">
        <v>0</v>
      </c>
      <c r="T137" s="217">
        <f>S137*H137</f>
        <v>0</v>
      </c>
      <c r="U137" s="41"/>
      <c r="V137" s="41"/>
      <c r="W137" s="41"/>
      <c r="X137" s="41"/>
      <c r="Y137" s="41"/>
      <c r="Z137" s="41"/>
      <c r="AA137" s="41"/>
      <c r="AB137" s="41"/>
      <c r="AC137" s="41"/>
      <c r="AD137" s="41"/>
      <c r="AE137" s="41"/>
      <c r="AR137" s="218" t="s">
        <v>157</v>
      </c>
      <c r="AT137" s="218" t="s">
        <v>152</v>
      </c>
      <c r="AU137" s="218" t="s">
        <v>84</v>
      </c>
      <c r="AY137" s="19" t="s">
        <v>150</v>
      </c>
      <c r="BE137" s="219">
        <f>IF(N137="základní",J137,0)</f>
        <v>0</v>
      </c>
      <c r="BF137" s="219">
        <f>IF(N137="snížená",J137,0)</f>
        <v>0</v>
      </c>
      <c r="BG137" s="219">
        <f>IF(N137="zákl. přenesená",J137,0)</f>
        <v>0</v>
      </c>
      <c r="BH137" s="219">
        <f>IF(N137="sníž. přenesená",J137,0)</f>
        <v>0</v>
      </c>
      <c r="BI137" s="219">
        <f>IF(N137="nulová",J137,0)</f>
        <v>0</v>
      </c>
      <c r="BJ137" s="19" t="s">
        <v>84</v>
      </c>
      <c r="BK137" s="219">
        <f>ROUND(I137*H137,2)</f>
        <v>0</v>
      </c>
      <c r="BL137" s="19" t="s">
        <v>157</v>
      </c>
      <c r="BM137" s="218" t="s">
        <v>557</v>
      </c>
    </row>
    <row r="138" s="2" customFormat="1">
      <c r="A138" s="41"/>
      <c r="B138" s="42"/>
      <c r="C138" s="43"/>
      <c r="D138" s="227" t="s">
        <v>208</v>
      </c>
      <c r="E138" s="43"/>
      <c r="F138" s="257" t="s">
        <v>1176</v>
      </c>
      <c r="G138" s="43"/>
      <c r="H138" s="43"/>
      <c r="I138" s="222"/>
      <c r="J138" s="43"/>
      <c r="K138" s="43"/>
      <c r="L138" s="47"/>
      <c r="M138" s="223"/>
      <c r="N138" s="224"/>
      <c r="O138" s="87"/>
      <c r="P138" s="87"/>
      <c r="Q138" s="87"/>
      <c r="R138" s="87"/>
      <c r="S138" s="87"/>
      <c r="T138" s="88"/>
      <c r="U138" s="41"/>
      <c r="V138" s="41"/>
      <c r="W138" s="41"/>
      <c r="X138" s="41"/>
      <c r="Y138" s="41"/>
      <c r="Z138" s="41"/>
      <c r="AA138" s="41"/>
      <c r="AB138" s="41"/>
      <c r="AC138" s="41"/>
      <c r="AD138" s="41"/>
      <c r="AE138" s="41"/>
      <c r="AT138" s="19" t="s">
        <v>208</v>
      </c>
      <c r="AU138" s="19" t="s">
        <v>84</v>
      </c>
    </row>
    <row r="139" s="2" customFormat="1" ht="16.5" customHeight="1">
      <c r="A139" s="41"/>
      <c r="B139" s="42"/>
      <c r="C139" s="207" t="s">
        <v>338</v>
      </c>
      <c r="D139" s="207" t="s">
        <v>152</v>
      </c>
      <c r="E139" s="208" t="s">
        <v>1177</v>
      </c>
      <c r="F139" s="209" t="s">
        <v>1178</v>
      </c>
      <c r="G139" s="210" t="s">
        <v>1090</v>
      </c>
      <c r="H139" s="211">
        <v>1</v>
      </c>
      <c r="I139" s="212"/>
      <c r="J139" s="213">
        <f>ROUND(I139*H139,2)</f>
        <v>0</v>
      </c>
      <c r="K139" s="209" t="s">
        <v>32</v>
      </c>
      <c r="L139" s="47"/>
      <c r="M139" s="214" t="s">
        <v>32</v>
      </c>
      <c r="N139" s="215" t="s">
        <v>47</v>
      </c>
      <c r="O139" s="87"/>
      <c r="P139" s="216">
        <f>O139*H139</f>
        <v>0</v>
      </c>
      <c r="Q139" s="216">
        <v>0</v>
      </c>
      <c r="R139" s="216">
        <f>Q139*H139</f>
        <v>0</v>
      </c>
      <c r="S139" s="216">
        <v>0</v>
      </c>
      <c r="T139" s="217">
        <f>S139*H139</f>
        <v>0</v>
      </c>
      <c r="U139" s="41"/>
      <c r="V139" s="41"/>
      <c r="W139" s="41"/>
      <c r="X139" s="41"/>
      <c r="Y139" s="41"/>
      <c r="Z139" s="41"/>
      <c r="AA139" s="41"/>
      <c r="AB139" s="41"/>
      <c r="AC139" s="41"/>
      <c r="AD139" s="41"/>
      <c r="AE139" s="41"/>
      <c r="AR139" s="218" t="s">
        <v>157</v>
      </c>
      <c r="AT139" s="218" t="s">
        <v>152</v>
      </c>
      <c r="AU139" s="218" t="s">
        <v>84</v>
      </c>
      <c r="AY139" s="19" t="s">
        <v>150</v>
      </c>
      <c r="BE139" s="219">
        <f>IF(N139="základní",J139,0)</f>
        <v>0</v>
      </c>
      <c r="BF139" s="219">
        <f>IF(N139="snížená",J139,0)</f>
        <v>0</v>
      </c>
      <c r="BG139" s="219">
        <f>IF(N139="zákl. přenesená",J139,0)</f>
        <v>0</v>
      </c>
      <c r="BH139" s="219">
        <f>IF(N139="sníž. přenesená",J139,0)</f>
        <v>0</v>
      </c>
      <c r="BI139" s="219">
        <f>IF(N139="nulová",J139,0)</f>
        <v>0</v>
      </c>
      <c r="BJ139" s="19" t="s">
        <v>84</v>
      </c>
      <c r="BK139" s="219">
        <f>ROUND(I139*H139,2)</f>
        <v>0</v>
      </c>
      <c r="BL139" s="19" t="s">
        <v>157</v>
      </c>
      <c r="BM139" s="218" t="s">
        <v>569</v>
      </c>
    </row>
    <row r="140" s="2" customFormat="1">
      <c r="A140" s="41"/>
      <c r="B140" s="42"/>
      <c r="C140" s="43"/>
      <c r="D140" s="227" t="s">
        <v>208</v>
      </c>
      <c r="E140" s="43"/>
      <c r="F140" s="257" t="s">
        <v>1179</v>
      </c>
      <c r="G140" s="43"/>
      <c r="H140" s="43"/>
      <c r="I140" s="222"/>
      <c r="J140" s="43"/>
      <c r="K140" s="43"/>
      <c r="L140" s="47"/>
      <c r="M140" s="223"/>
      <c r="N140" s="224"/>
      <c r="O140" s="87"/>
      <c r="P140" s="87"/>
      <c r="Q140" s="87"/>
      <c r="R140" s="87"/>
      <c r="S140" s="87"/>
      <c r="T140" s="88"/>
      <c r="U140" s="41"/>
      <c r="V140" s="41"/>
      <c r="W140" s="41"/>
      <c r="X140" s="41"/>
      <c r="Y140" s="41"/>
      <c r="Z140" s="41"/>
      <c r="AA140" s="41"/>
      <c r="AB140" s="41"/>
      <c r="AC140" s="41"/>
      <c r="AD140" s="41"/>
      <c r="AE140" s="41"/>
      <c r="AT140" s="19" t="s">
        <v>208</v>
      </c>
      <c r="AU140" s="19" t="s">
        <v>84</v>
      </c>
    </row>
    <row r="141" s="2" customFormat="1" ht="16.5" customHeight="1">
      <c r="A141" s="41"/>
      <c r="B141" s="42"/>
      <c r="C141" s="207" t="s">
        <v>343</v>
      </c>
      <c r="D141" s="207" t="s">
        <v>152</v>
      </c>
      <c r="E141" s="208" t="s">
        <v>1180</v>
      </c>
      <c r="F141" s="209" t="s">
        <v>1181</v>
      </c>
      <c r="G141" s="210" t="s">
        <v>1090</v>
      </c>
      <c r="H141" s="211">
        <v>2</v>
      </c>
      <c r="I141" s="212"/>
      <c r="J141" s="213">
        <f>ROUND(I141*H141,2)</f>
        <v>0</v>
      </c>
      <c r="K141" s="209" t="s">
        <v>32</v>
      </c>
      <c r="L141" s="47"/>
      <c r="M141" s="214" t="s">
        <v>32</v>
      </c>
      <c r="N141" s="215" t="s">
        <v>47</v>
      </c>
      <c r="O141" s="87"/>
      <c r="P141" s="216">
        <f>O141*H141</f>
        <v>0</v>
      </c>
      <c r="Q141" s="216">
        <v>0</v>
      </c>
      <c r="R141" s="216">
        <f>Q141*H141</f>
        <v>0</v>
      </c>
      <c r="S141" s="216">
        <v>0</v>
      </c>
      <c r="T141" s="217">
        <f>S141*H141</f>
        <v>0</v>
      </c>
      <c r="U141" s="41"/>
      <c r="V141" s="41"/>
      <c r="W141" s="41"/>
      <c r="X141" s="41"/>
      <c r="Y141" s="41"/>
      <c r="Z141" s="41"/>
      <c r="AA141" s="41"/>
      <c r="AB141" s="41"/>
      <c r="AC141" s="41"/>
      <c r="AD141" s="41"/>
      <c r="AE141" s="41"/>
      <c r="AR141" s="218" t="s">
        <v>157</v>
      </c>
      <c r="AT141" s="218" t="s">
        <v>152</v>
      </c>
      <c r="AU141" s="218" t="s">
        <v>84</v>
      </c>
      <c r="AY141" s="19" t="s">
        <v>150</v>
      </c>
      <c r="BE141" s="219">
        <f>IF(N141="základní",J141,0)</f>
        <v>0</v>
      </c>
      <c r="BF141" s="219">
        <f>IF(N141="snížená",J141,0)</f>
        <v>0</v>
      </c>
      <c r="BG141" s="219">
        <f>IF(N141="zákl. přenesená",J141,0)</f>
        <v>0</v>
      </c>
      <c r="BH141" s="219">
        <f>IF(N141="sníž. přenesená",J141,0)</f>
        <v>0</v>
      </c>
      <c r="BI141" s="219">
        <f>IF(N141="nulová",J141,0)</f>
        <v>0</v>
      </c>
      <c r="BJ141" s="19" t="s">
        <v>84</v>
      </c>
      <c r="BK141" s="219">
        <f>ROUND(I141*H141,2)</f>
        <v>0</v>
      </c>
      <c r="BL141" s="19" t="s">
        <v>157</v>
      </c>
      <c r="BM141" s="218" t="s">
        <v>581</v>
      </c>
    </row>
    <row r="142" s="2" customFormat="1">
      <c r="A142" s="41"/>
      <c r="B142" s="42"/>
      <c r="C142" s="43"/>
      <c r="D142" s="227" t="s">
        <v>208</v>
      </c>
      <c r="E142" s="43"/>
      <c r="F142" s="257" t="s">
        <v>1182</v>
      </c>
      <c r="G142" s="43"/>
      <c r="H142" s="43"/>
      <c r="I142" s="222"/>
      <c r="J142" s="43"/>
      <c r="K142" s="43"/>
      <c r="L142" s="47"/>
      <c r="M142" s="269"/>
      <c r="N142" s="270"/>
      <c r="O142" s="271"/>
      <c r="P142" s="271"/>
      <c r="Q142" s="271"/>
      <c r="R142" s="271"/>
      <c r="S142" s="271"/>
      <c r="T142" s="272"/>
      <c r="U142" s="41"/>
      <c r="V142" s="41"/>
      <c r="W142" s="41"/>
      <c r="X142" s="41"/>
      <c r="Y142" s="41"/>
      <c r="Z142" s="41"/>
      <c r="AA142" s="41"/>
      <c r="AB142" s="41"/>
      <c r="AC142" s="41"/>
      <c r="AD142" s="41"/>
      <c r="AE142" s="41"/>
      <c r="AT142" s="19" t="s">
        <v>208</v>
      </c>
      <c r="AU142" s="19" t="s">
        <v>84</v>
      </c>
    </row>
    <row r="143" s="2" customFormat="1" ht="6.96" customHeight="1">
      <c r="A143" s="41"/>
      <c r="B143" s="62"/>
      <c r="C143" s="63"/>
      <c r="D143" s="63"/>
      <c r="E143" s="63"/>
      <c r="F143" s="63"/>
      <c r="G143" s="63"/>
      <c r="H143" s="63"/>
      <c r="I143" s="63"/>
      <c r="J143" s="63"/>
      <c r="K143" s="63"/>
      <c r="L143" s="47"/>
      <c r="M143" s="41"/>
      <c r="O143" s="41"/>
      <c r="P143" s="41"/>
      <c r="Q143" s="41"/>
      <c r="R143" s="41"/>
      <c r="S143" s="41"/>
      <c r="T143" s="41"/>
      <c r="U143" s="41"/>
      <c r="V143" s="41"/>
      <c r="W143" s="41"/>
      <c r="X143" s="41"/>
      <c r="Y143" s="41"/>
      <c r="Z143" s="41"/>
      <c r="AA143" s="41"/>
      <c r="AB143" s="41"/>
      <c r="AC143" s="41"/>
      <c r="AD143" s="41"/>
      <c r="AE143" s="41"/>
    </row>
  </sheetData>
  <sheetProtection sheet="1" autoFilter="0" formatColumns="0" formatRows="0" objects="1" scenarios="1" spinCount="100000" saltValue="IyrnwYo3hiRBkPQ66CZJk/xOLuor3EawxQw9bzxmKaQkcIU1lk8zyPA2QS3V5uYjVkByPM0223LL92KTH7surA==" hashValue="Ozcfk0YYvMETwGt5HK8M6xWMRUH0Zi8QQLyLD2Ihd8vTxUMhSCE8We4pRhIimIbjR7o+VhwpfuejDdNrVsYSnQ==" algorithmName="SHA-512" password="CC35"/>
  <autoFilter ref="C79:K142"/>
  <mergeCells count="9">
    <mergeCell ref="E7:H7"/>
    <mergeCell ref="E9:H9"/>
    <mergeCell ref="E18:H18"/>
    <mergeCell ref="E27:H27"/>
    <mergeCell ref="E48:H48"/>
    <mergeCell ref="E50:H50"/>
    <mergeCell ref="E70:H70"/>
    <mergeCell ref="E72:H72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95</v>
      </c>
    </row>
    <row r="3" s="1" customFormat="1" ht="6.96" customHeight="1">
      <c r="B3" s="131"/>
      <c r="C3" s="132"/>
      <c r="D3" s="132"/>
      <c r="E3" s="132"/>
      <c r="F3" s="132"/>
      <c r="G3" s="132"/>
      <c r="H3" s="132"/>
      <c r="I3" s="132"/>
      <c r="J3" s="132"/>
      <c r="K3" s="132"/>
      <c r="L3" s="22"/>
      <c r="AT3" s="19" t="s">
        <v>86</v>
      </c>
    </row>
    <row r="4" s="1" customFormat="1" ht="24.96" customHeight="1">
      <c r="B4" s="22"/>
      <c r="D4" s="133" t="s">
        <v>103</v>
      </c>
      <c r="L4" s="22"/>
      <c r="M4" s="134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35" t="s">
        <v>16</v>
      </c>
      <c r="L6" s="22"/>
    </row>
    <row r="7" s="1" customFormat="1" ht="16.5" customHeight="1">
      <c r="B7" s="22"/>
      <c r="E7" s="136" t="str">
        <f>'Rekapitulace stavby'!K6</f>
        <v>BB úpravy MěÚ Hrádek</v>
      </c>
      <c r="F7" s="135"/>
      <c r="G7" s="135"/>
      <c r="H7" s="135"/>
      <c r="L7" s="22"/>
    </row>
    <row r="8" s="2" customFormat="1" ht="12" customHeight="1">
      <c r="A8" s="41"/>
      <c r="B8" s="47"/>
      <c r="C8" s="41"/>
      <c r="D8" s="135" t="s">
        <v>104</v>
      </c>
      <c r="E8" s="41"/>
      <c r="F8" s="41"/>
      <c r="G8" s="41"/>
      <c r="H8" s="41"/>
      <c r="I8" s="41"/>
      <c r="J8" s="41"/>
      <c r="K8" s="41"/>
      <c r="L8" s="137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</row>
    <row r="9" s="2" customFormat="1" ht="16.5" customHeight="1">
      <c r="A9" s="41"/>
      <c r="B9" s="47"/>
      <c r="C9" s="41"/>
      <c r="D9" s="41"/>
      <c r="E9" s="138" t="s">
        <v>1183</v>
      </c>
      <c r="F9" s="41"/>
      <c r="G9" s="41"/>
      <c r="H9" s="41"/>
      <c r="I9" s="41"/>
      <c r="J9" s="41"/>
      <c r="K9" s="41"/>
      <c r="L9" s="137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>
      <c r="A10" s="41"/>
      <c r="B10" s="47"/>
      <c r="C10" s="41"/>
      <c r="D10" s="41"/>
      <c r="E10" s="41"/>
      <c r="F10" s="41"/>
      <c r="G10" s="41"/>
      <c r="H10" s="41"/>
      <c r="I10" s="41"/>
      <c r="J10" s="41"/>
      <c r="K10" s="41"/>
      <c r="L10" s="137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2" customHeight="1">
      <c r="A11" s="41"/>
      <c r="B11" s="47"/>
      <c r="C11" s="41"/>
      <c r="D11" s="135" t="s">
        <v>18</v>
      </c>
      <c r="E11" s="41"/>
      <c r="F11" s="139" t="s">
        <v>32</v>
      </c>
      <c r="G11" s="41"/>
      <c r="H11" s="41"/>
      <c r="I11" s="135" t="s">
        <v>20</v>
      </c>
      <c r="J11" s="139" t="s">
        <v>32</v>
      </c>
      <c r="K11" s="41"/>
      <c r="L11" s="137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 ht="12" customHeight="1">
      <c r="A12" s="41"/>
      <c r="B12" s="47"/>
      <c r="C12" s="41"/>
      <c r="D12" s="135" t="s">
        <v>22</v>
      </c>
      <c r="E12" s="41"/>
      <c r="F12" s="139" t="s">
        <v>33</v>
      </c>
      <c r="G12" s="41"/>
      <c r="H12" s="41"/>
      <c r="I12" s="135" t="s">
        <v>24</v>
      </c>
      <c r="J12" s="140" t="str">
        <f>'Rekapitulace stavby'!AN8</f>
        <v>9. 5. 2024</v>
      </c>
      <c r="K12" s="41"/>
      <c r="L12" s="137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0.8" customHeight="1">
      <c r="A13" s="41"/>
      <c r="B13" s="47"/>
      <c r="C13" s="41"/>
      <c r="D13" s="41"/>
      <c r="E13" s="41"/>
      <c r="F13" s="41"/>
      <c r="G13" s="41"/>
      <c r="H13" s="41"/>
      <c r="I13" s="41"/>
      <c r="J13" s="41"/>
      <c r="K13" s="41"/>
      <c r="L13" s="137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7"/>
      <c r="C14" s="41"/>
      <c r="D14" s="135" t="s">
        <v>30</v>
      </c>
      <c r="E14" s="41"/>
      <c r="F14" s="41"/>
      <c r="G14" s="41"/>
      <c r="H14" s="41"/>
      <c r="I14" s="135" t="s">
        <v>31</v>
      </c>
      <c r="J14" s="139" t="str">
        <f>IF('Rekapitulace stavby'!AN10="","",'Rekapitulace stavby'!AN10)</f>
        <v/>
      </c>
      <c r="K14" s="41"/>
      <c r="L14" s="137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8" customHeight="1">
      <c r="A15" s="41"/>
      <c r="B15" s="47"/>
      <c r="C15" s="41"/>
      <c r="D15" s="41"/>
      <c r="E15" s="139" t="str">
        <f>IF('Rekapitulace stavby'!E11="","",'Rekapitulace stavby'!E11)</f>
        <v xml:space="preserve"> </v>
      </c>
      <c r="F15" s="41"/>
      <c r="G15" s="41"/>
      <c r="H15" s="41"/>
      <c r="I15" s="135" t="s">
        <v>34</v>
      </c>
      <c r="J15" s="139" t="str">
        <f>IF('Rekapitulace stavby'!AN11="","",'Rekapitulace stavby'!AN11)</f>
        <v/>
      </c>
      <c r="K15" s="41"/>
      <c r="L15" s="137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6.96" customHeight="1">
      <c r="A16" s="41"/>
      <c r="B16" s="47"/>
      <c r="C16" s="41"/>
      <c r="D16" s="41"/>
      <c r="E16" s="41"/>
      <c r="F16" s="41"/>
      <c r="G16" s="41"/>
      <c r="H16" s="41"/>
      <c r="I16" s="41"/>
      <c r="J16" s="41"/>
      <c r="K16" s="41"/>
      <c r="L16" s="137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2" customHeight="1">
      <c r="A17" s="41"/>
      <c r="B17" s="47"/>
      <c r="C17" s="41"/>
      <c r="D17" s="135" t="s">
        <v>35</v>
      </c>
      <c r="E17" s="41"/>
      <c r="F17" s="41"/>
      <c r="G17" s="41"/>
      <c r="H17" s="41"/>
      <c r="I17" s="135" t="s">
        <v>31</v>
      </c>
      <c r="J17" s="35" t="str">
        <f>'Rekapitulace stavby'!AN13</f>
        <v>Vyplň údaj</v>
      </c>
      <c r="K17" s="41"/>
      <c r="L17" s="137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18" customHeight="1">
      <c r="A18" s="41"/>
      <c r="B18" s="47"/>
      <c r="C18" s="41"/>
      <c r="D18" s="41"/>
      <c r="E18" s="35" t="str">
        <f>'Rekapitulace stavby'!E14</f>
        <v>Vyplň údaj</v>
      </c>
      <c r="F18" s="139"/>
      <c r="G18" s="139"/>
      <c r="H18" s="139"/>
      <c r="I18" s="135" t="s">
        <v>34</v>
      </c>
      <c r="J18" s="35" t="str">
        <f>'Rekapitulace stavby'!AN14</f>
        <v>Vyplň údaj</v>
      </c>
      <c r="K18" s="41"/>
      <c r="L18" s="137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6.96" customHeight="1">
      <c r="A19" s="41"/>
      <c r="B19" s="47"/>
      <c r="C19" s="41"/>
      <c r="D19" s="41"/>
      <c r="E19" s="41"/>
      <c r="F19" s="41"/>
      <c r="G19" s="41"/>
      <c r="H19" s="41"/>
      <c r="I19" s="41"/>
      <c r="J19" s="41"/>
      <c r="K19" s="41"/>
      <c r="L19" s="137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2" customHeight="1">
      <c r="A20" s="41"/>
      <c r="B20" s="47"/>
      <c r="C20" s="41"/>
      <c r="D20" s="135" t="s">
        <v>37</v>
      </c>
      <c r="E20" s="41"/>
      <c r="F20" s="41"/>
      <c r="G20" s="41"/>
      <c r="H20" s="41"/>
      <c r="I20" s="135" t="s">
        <v>31</v>
      </c>
      <c r="J20" s="139" t="str">
        <f>IF('Rekapitulace stavby'!AN16="","",'Rekapitulace stavby'!AN16)</f>
        <v/>
      </c>
      <c r="K20" s="41"/>
      <c r="L20" s="137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18" customHeight="1">
      <c r="A21" s="41"/>
      <c r="B21" s="47"/>
      <c r="C21" s="41"/>
      <c r="D21" s="41"/>
      <c r="E21" s="139" t="str">
        <f>IF('Rekapitulace stavby'!E17="","",'Rekapitulace stavby'!E17)</f>
        <v xml:space="preserve"> </v>
      </c>
      <c r="F21" s="41"/>
      <c r="G21" s="41"/>
      <c r="H21" s="41"/>
      <c r="I21" s="135" t="s">
        <v>34</v>
      </c>
      <c r="J21" s="139" t="str">
        <f>IF('Rekapitulace stavby'!AN17="","",'Rekapitulace stavby'!AN17)</f>
        <v/>
      </c>
      <c r="K21" s="41"/>
      <c r="L21" s="137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6.96" customHeight="1">
      <c r="A22" s="41"/>
      <c r="B22" s="47"/>
      <c r="C22" s="41"/>
      <c r="D22" s="41"/>
      <c r="E22" s="41"/>
      <c r="F22" s="41"/>
      <c r="G22" s="41"/>
      <c r="H22" s="41"/>
      <c r="I22" s="41"/>
      <c r="J22" s="41"/>
      <c r="K22" s="41"/>
      <c r="L22" s="137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2" customHeight="1">
      <c r="A23" s="41"/>
      <c r="B23" s="47"/>
      <c r="C23" s="41"/>
      <c r="D23" s="135" t="s">
        <v>39</v>
      </c>
      <c r="E23" s="41"/>
      <c r="F23" s="41"/>
      <c r="G23" s="41"/>
      <c r="H23" s="41"/>
      <c r="I23" s="135" t="s">
        <v>31</v>
      </c>
      <c r="J23" s="139" t="str">
        <f>IF('Rekapitulace stavby'!AN19="","",'Rekapitulace stavby'!AN19)</f>
        <v/>
      </c>
      <c r="K23" s="41"/>
      <c r="L23" s="137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18" customHeight="1">
      <c r="A24" s="41"/>
      <c r="B24" s="47"/>
      <c r="C24" s="41"/>
      <c r="D24" s="41"/>
      <c r="E24" s="139" t="str">
        <f>IF('Rekapitulace stavby'!E20="","",'Rekapitulace stavby'!E20)</f>
        <v xml:space="preserve"> </v>
      </c>
      <c r="F24" s="41"/>
      <c r="G24" s="41"/>
      <c r="H24" s="41"/>
      <c r="I24" s="135" t="s">
        <v>34</v>
      </c>
      <c r="J24" s="139" t="str">
        <f>IF('Rekapitulace stavby'!AN20="","",'Rekapitulace stavby'!AN20)</f>
        <v/>
      </c>
      <c r="K24" s="41"/>
      <c r="L24" s="137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6.96" customHeight="1">
      <c r="A25" s="41"/>
      <c r="B25" s="47"/>
      <c r="C25" s="41"/>
      <c r="D25" s="41"/>
      <c r="E25" s="41"/>
      <c r="F25" s="41"/>
      <c r="G25" s="41"/>
      <c r="H25" s="41"/>
      <c r="I25" s="41"/>
      <c r="J25" s="41"/>
      <c r="K25" s="41"/>
      <c r="L25" s="137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2" customHeight="1">
      <c r="A26" s="41"/>
      <c r="B26" s="47"/>
      <c r="C26" s="41"/>
      <c r="D26" s="135" t="s">
        <v>40</v>
      </c>
      <c r="E26" s="41"/>
      <c r="F26" s="41"/>
      <c r="G26" s="41"/>
      <c r="H26" s="41"/>
      <c r="I26" s="41"/>
      <c r="J26" s="41"/>
      <c r="K26" s="41"/>
      <c r="L26" s="137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8" customFormat="1" ht="16.5" customHeight="1">
      <c r="A27" s="141"/>
      <c r="B27" s="142"/>
      <c r="C27" s="141"/>
      <c r="D27" s="141"/>
      <c r="E27" s="143" t="s">
        <v>32</v>
      </c>
      <c r="F27" s="143"/>
      <c r="G27" s="143"/>
      <c r="H27" s="143"/>
      <c r="I27" s="141"/>
      <c r="J27" s="141"/>
      <c r="K27" s="141"/>
      <c r="L27" s="144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  <c r="AC27" s="141"/>
      <c r="AD27" s="141"/>
      <c r="AE27" s="141"/>
    </row>
    <row r="28" s="2" customFormat="1" ht="6.96" customHeight="1">
      <c r="A28" s="41"/>
      <c r="B28" s="47"/>
      <c r="C28" s="41"/>
      <c r="D28" s="41"/>
      <c r="E28" s="41"/>
      <c r="F28" s="41"/>
      <c r="G28" s="41"/>
      <c r="H28" s="41"/>
      <c r="I28" s="41"/>
      <c r="J28" s="41"/>
      <c r="K28" s="41"/>
      <c r="L28" s="137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2" customFormat="1" ht="6.96" customHeight="1">
      <c r="A29" s="41"/>
      <c r="B29" s="47"/>
      <c r="C29" s="41"/>
      <c r="D29" s="145"/>
      <c r="E29" s="145"/>
      <c r="F29" s="145"/>
      <c r="G29" s="145"/>
      <c r="H29" s="145"/>
      <c r="I29" s="145"/>
      <c r="J29" s="145"/>
      <c r="K29" s="145"/>
      <c r="L29" s="137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</row>
    <row r="30" s="2" customFormat="1" ht="25.44" customHeight="1">
      <c r="A30" s="41"/>
      <c r="B30" s="47"/>
      <c r="C30" s="41"/>
      <c r="D30" s="146" t="s">
        <v>42</v>
      </c>
      <c r="E30" s="41"/>
      <c r="F30" s="41"/>
      <c r="G30" s="41"/>
      <c r="H30" s="41"/>
      <c r="I30" s="41"/>
      <c r="J30" s="147">
        <f>ROUND(J80, 2)</f>
        <v>0</v>
      </c>
      <c r="K30" s="41"/>
      <c r="L30" s="137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7"/>
      <c r="C31" s="41"/>
      <c r="D31" s="145"/>
      <c r="E31" s="145"/>
      <c r="F31" s="145"/>
      <c r="G31" s="145"/>
      <c r="H31" s="145"/>
      <c r="I31" s="145"/>
      <c r="J31" s="145"/>
      <c r="K31" s="145"/>
      <c r="L31" s="137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14.4" customHeight="1">
      <c r="A32" s="41"/>
      <c r="B32" s="47"/>
      <c r="C32" s="41"/>
      <c r="D32" s="41"/>
      <c r="E32" s="41"/>
      <c r="F32" s="148" t="s">
        <v>44</v>
      </c>
      <c r="G32" s="41"/>
      <c r="H32" s="41"/>
      <c r="I32" s="148" t="s">
        <v>43</v>
      </c>
      <c r="J32" s="148" t="s">
        <v>45</v>
      </c>
      <c r="K32" s="41"/>
      <c r="L32" s="137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14.4" customHeight="1">
      <c r="A33" s="41"/>
      <c r="B33" s="47"/>
      <c r="C33" s="41"/>
      <c r="D33" s="149" t="s">
        <v>46</v>
      </c>
      <c r="E33" s="135" t="s">
        <v>47</v>
      </c>
      <c r="F33" s="150">
        <f>ROUND((SUM(BE80:BE106)),  2)</f>
        <v>0</v>
      </c>
      <c r="G33" s="41"/>
      <c r="H33" s="41"/>
      <c r="I33" s="151">
        <v>0.20999999999999999</v>
      </c>
      <c r="J33" s="150">
        <f>ROUND(((SUM(BE80:BE106))*I33),  2)</f>
        <v>0</v>
      </c>
      <c r="K33" s="41"/>
      <c r="L33" s="137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7"/>
      <c r="C34" s="41"/>
      <c r="D34" s="41"/>
      <c r="E34" s="135" t="s">
        <v>48</v>
      </c>
      <c r="F34" s="150">
        <f>ROUND((SUM(BF80:BF106)),  2)</f>
        <v>0</v>
      </c>
      <c r="G34" s="41"/>
      <c r="H34" s="41"/>
      <c r="I34" s="151">
        <v>0.12</v>
      </c>
      <c r="J34" s="150">
        <f>ROUND(((SUM(BF80:BF106))*I34),  2)</f>
        <v>0</v>
      </c>
      <c r="K34" s="41"/>
      <c r="L34" s="137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hidden="1" s="2" customFormat="1" ht="14.4" customHeight="1">
      <c r="A35" s="41"/>
      <c r="B35" s="47"/>
      <c r="C35" s="41"/>
      <c r="D35" s="41"/>
      <c r="E35" s="135" t="s">
        <v>49</v>
      </c>
      <c r="F35" s="150">
        <f>ROUND((SUM(BG80:BG106)),  2)</f>
        <v>0</v>
      </c>
      <c r="G35" s="41"/>
      <c r="H35" s="41"/>
      <c r="I35" s="151">
        <v>0.20999999999999999</v>
      </c>
      <c r="J35" s="150">
        <f>0</f>
        <v>0</v>
      </c>
      <c r="K35" s="41"/>
      <c r="L35" s="137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hidden="1" s="2" customFormat="1" ht="14.4" customHeight="1">
      <c r="A36" s="41"/>
      <c r="B36" s="47"/>
      <c r="C36" s="41"/>
      <c r="D36" s="41"/>
      <c r="E36" s="135" t="s">
        <v>50</v>
      </c>
      <c r="F36" s="150">
        <f>ROUND((SUM(BH80:BH106)),  2)</f>
        <v>0</v>
      </c>
      <c r="G36" s="41"/>
      <c r="H36" s="41"/>
      <c r="I36" s="151">
        <v>0.12</v>
      </c>
      <c r="J36" s="150">
        <f>0</f>
        <v>0</v>
      </c>
      <c r="K36" s="41"/>
      <c r="L36" s="137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7"/>
      <c r="C37" s="41"/>
      <c r="D37" s="41"/>
      <c r="E37" s="135" t="s">
        <v>51</v>
      </c>
      <c r="F37" s="150">
        <f>ROUND((SUM(BI80:BI106)),  2)</f>
        <v>0</v>
      </c>
      <c r="G37" s="41"/>
      <c r="H37" s="41"/>
      <c r="I37" s="151">
        <v>0</v>
      </c>
      <c r="J37" s="150">
        <f>0</f>
        <v>0</v>
      </c>
      <c r="K37" s="41"/>
      <c r="L37" s="137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s="2" customFormat="1" ht="6.96" customHeight="1">
      <c r="A38" s="41"/>
      <c r="B38" s="47"/>
      <c r="C38" s="41"/>
      <c r="D38" s="41"/>
      <c r="E38" s="41"/>
      <c r="F38" s="41"/>
      <c r="G38" s="41"/>
      <c r="H38" s="41"/>
      <c r="I38" s="41"/>
      <c r="J38" s="41"/>
      <c r="K38" s="41"/>
      <c r="L38" s="137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s="2" customFormat="1" ht="25.44" customHeight="1">
      <c r="A39" s="41"/>
      <c r="B39" s="47"/>
      <c r="C39" s="152"/>
      <c r="D39" s="153" t="s">
        <v>52</v>
      </c>
      <c r="E39" s="154"/>
      <c r="F39" s="154"/>
      <c r="G39" s="155" t="s">
        <v>53</v>
      </c>
      <c r="H39" s="156" t="s">
        <v>54</v>
      </c>
      <c r="I39" s="154"/>
      <c r="J39" s="157">
        <f>SUM(J30:J37)</f>
        <v>0</v>
      </c>
      <c r="K39" s="158"/>
      <c r="L39" s="137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14.4" customHeight="1">
      <c r="A40" s="41"/>
      <c r="B40" s="159"/>
      <c r="C40" s="160"/>
      <c r="D40" s="160"/>
      <c r="E40" s="160"/>
      <c r="F40" s="160"/>
      <c r="G40" s="160"/>
      <c r="H40" s="160"/>
      <c r="I40" s="160"/>
      <c r="J40" s="160"/>
      <c r="K40" s="160"/>
      <c r="L40" s="137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4" s="2" customFormat="1" ht="6.96" customHeight="1">
      <c r="A44" s="41"/>
      <c r="B44" s="161"/>
      <c r="C44" s="162"/>
      <c r="D44" s="162"/>
      <c r="E44" s="162"/>
      <c r="F44" s="162"/>
      <c r="G44" s="162"/>
      <c r="H44" s="162"/>
      <c r="I44" s="162"/>
      <c r="J44" s="162"/>
      <c r="K44" s="162"/>
      <c r="L44" s="137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</row>
    <row r="45" s="2" customFormat="1" ht="24.96" customHeight="1">
      <c r="A45" s="41"/>
      <c r="B45" s="42"/>
      <c r="C45" s="25" t="s">
        <v>106</v>
      </c>
      <c r="D45" s="43"/>
      <c r="E45" s="43"/>
      <c r="F45" s="43"/>
      <c r="G45" s="43"/>
      <c r="H45" s="43"/>
      <c r="I45" s="43"/>
      <c r="J45" s="43"/>
      <c r="K45" s="43"/>
      <c r="L45" s="137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</row>
    <row r="46" s="2" customFormat="1" ht="6.96" customHeight="1">
      <c r="A46" s="41"/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137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12" customHeight="1">
      <c r="A47" s="41"/>
      <c r="B47" s="42"/>
      <c r="C47" s="34" t="s">
        <v>16</v>
      </c>
      <c r="D47" s="43"/>
      <c r="E47" s="43"/>
      <c r="F47" s="43"/>
      <c r="G47" s="43"/>
      <c r="H47" s="43"/>
      <c r="I47" s="43"/>
      <c r="J47" s="43"/>
      <c r="K47" s="43"/>
      <c r="L47" s="137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16.5" customHeight="1">
      <c r="A48" s="41"/>
      <c r="B48" s="42"/>
      <c r="C48" s="43"/>
      <c r="D48" s="43"/>
      <c r="E48" s="163" t="str">
        <f>E7</f>
        <v>BB úpravy MěÚ Hrádek</v>
      </c>
      <c r="F48" s="34"/>
      <c r="G48" s="34"/>
      <c r="H48" s="34"/>
      <c r="I48" s="43"/>
      <c r="J48" s="43"/>
      <c r="K48" s="43"/>
      <c r="L48" s="137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4" t="s">
        <v>104</v>
      </c>
      <c r="D49" s="43"/>
      <c r="E49" s="43"/>
      <c r="F49" s="43"/>
      <c r="G49" s="43"/>
      <c r="H49" s="43"/>
      <c r="I49" s="43"/>
      <c r="J49" s="43"/>
      <c r="K49" s="43"/>
      <c r="L49" s="137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16.5" customHeight="1">
      <c r="A50" s="41"/>
      <c r="B50" s="42"/>
      <c r="C50" s="43"/>
      <c r="D50" s="43"/>
      <c r="E50" s="72" t="str">
        <f>E9</f>
        <v>D.1.4.a - Silnoproud - Ostat.náklady</v>
      </c>
      <c r="F50" s="43"/>
      <c r="G50" s="43"/>
      <c r="H50" s="43"/>
      <c r="I50" s="43"/>
      <c r="J50" s="43"/>
      <c r="K50" s="43"/>
      <c r="L50" s="137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2" customFormat="1" ht="6.96" customHeight="1">
      <c r="A51" s="41"/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137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</row>
    <row r="52" s="2" customFormat="1" ht="12" customHeight="1">
      <c r="A52" s="41"/>
      <c r="B52" s="42"/>
      <c r="C52" s="34" t="s">
        <v>22</v>
      </c>
      <c r="D52" s="43"/>
      <c r="E52" s="43"/>
      <c r="F52" s="29" t="str">
        <f>F12</f>
        <v xml:space="preserve"> </v>
      </c>
      <c r="G52" s="43"/>
      <c r="H52" s="43"/>
      <c r="I52" s="34" t="s">
        <v>24</v>
      </c>
      <c r="J52" s="75" t="str">
        <f>IF(J12="","",J12)</f>
        <v>9. 5. 2024</v>
      </c>
      <c r="K52" s="43"/>
      <c r="L52" s="137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6.96" customHeight="1">
      <c r="A53" s="41"/>
      <c r="B53" s="42"/>
      <c r="C53" s="43"/>
      <c r="D53" s="43"/>
      <c r="E53" s="43"/>
      <c r="F53" s="43"/>
      <c r="G53" s="43"/>
      <c r="H53" s="43"/>
      <c r="I53" s="43"/>
      <c r="J53" s="43"/>
      <c r="K53" s="43"/>
      <c r="L53" s="137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15.15" customHeight="1">
      <c r="A54" s="41"/>
      <c r="B54" s="42"/>
      <c r="C54" s="34" t="s">
        <v>30</v>
      </c>
      <c r="D54" s="43"/>
      <c r="E54" s="43"/>
      <c r="F54" s="29" t="str">
        <f>E15</f>
        <v xml:space="preserve"> </v>
      </c>
      <c r="G54" s="43"/>
      <c r="H54" s="43"/>
      <c r="I54" s="34" t="s">
        <v>37</v>
      </c>
      <c r="J54" s="39" t="str">
        <f>E21</f>
        <v xml:space="preserve"> </v>
      </c>
      <c r="K54" s="43"/>
      <c r="L54" s="137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15.15" customHeight="1">
      <c r="A55" s="41"/>
      <c r="B55" s="42"/>
      <c r="C55" s="34" t="s">
        <v>35</v>
      </c>
      <c r="D55" s="43"/>
      <c r="E55" s="43"/>
      <c r="F55" s="29" t="str">
        <f>IF(E18="","",E18)</f>
        <v>Vyplň údaj</v>
      </c>
      <c r="G55" s="43"/>
      <c r="H55" s="43"/>
      <c r="I55" s="34" t="s">
        <v>39</v>
      </c>
      <c r="J55" s="39" t="str">
        <f>E24</f>
        <v xml:space="preserve"> </v>
      </c>
      <c r="K55" s="43"/>
      <c r="L55" s="137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0.32" customHeight="1">
      <c r="A56" s="41"/>
      <c r="B56" s="42"/>
      <c r="C56" s="43"/>
      <c r="D56" s="43"/>
      <c r="E56" s="43"/>
      <c r="F56" s="43"/>
      <c r="G56" s="43"/>
      <c r="H56" s="43"/>
      <c r="I56" s="43"/>
      <c r="J56" s="43"/>
      <c r="K56" s="43"/>
      <c r="L56" s="137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29.28" customHeight="1">
      <c r="A57" s="41"/>
      <c r="B57" s="42"/>
      <c r="C57" s="164" t="s">
        <v>107</v>
      </c>
      <c r="D57" s="165"/>
      <c r="E57" s="165"/>
      <c r="F57" s="165"/>
      <c r="G57" s="165"/>
      <c r="H57" s="165"/>
      <c r="I57" s="165"/>
      <c r="J57" s="166" t="s">
        <v>108</v>
      </c>
      <c r="K57" s="165"/>
      <c r="L57" s="137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10.32" customHeight="1">
      <c r="A58" s="41"/>
      <c r="B58" s="42"/>
      <c r="C58" s="43"/>
      <c r="D58" s="43"/>
      <c r="E58" s="43"/>
      <c r="F58" s="43"/>
      <c r="G58" s="43"/>
      <c r="H58" s="43"/>
      <c r="I58" s="43"/>
      <c r="J58" s="43"/>
      <c r="K58" s="43"/>
      <c r="L58" s="137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22.8" customHeight="1">
      <c r="A59" s="41"/>
      <c r="B59" s="42"/>
      <c r="C59" s="167" t="s">
        <v>74</v>
      </c>
      <c r="D59" s="43"/>
      <c r="E59" s="43"/>
      <c r="F59" s="43"/>
      <c r="G59" s="43"/>
      <c r="H59" s="43"/>
      <c r="I59" s="43"/>
      <c r="J59" s="105">
        <f>J80</f>
        <v>0</v>
      </c>
      <c r="K59" s="43"/>
      <c r="L59" s="137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U59" s="19" t="s">
        <v>109</v>
      </c>
    </row>
    <row r="60" s="9" customFormat="1" ht="24.96" customHeight="1">
      <c r="A60" s="9"/>
      <c r="B60" s="168"/>
      <c r="C60" s="169"/>
      <c r="D60" s="170" t="s">
        <v>1184</v>
      </c>
      <c r="E60" s="171"/>
      <c r="F60" s="171"/>
      <c r="G60" s="171"/>
      <c r="H60" s="171"/>
      <c r="I60" s="171"/>
      <c r="J60" s="172">
        <f>J81</f>
        <v>0</v>
      </c>
      <c r="K60" s="169"/>
      <c r="L60" s="173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2" customFormat="1" ht="21.84" customHeight="1">
      <c r="A61" s="41"/>
      <c r="B61" s="42"/>
      <c r="C61" s="43"/>
      <c r="D61" s="43"/>
      <c r="E61" s="43"/>
      <c r="F61" s="43"/>
      <c r="G61" s="43"/>
      <c r="H61" s="43"/>
      <c r="I61" s="43"/>
      <c r="J61" s="43"/>
      <c r="K61" s="43"/>
      <c r="L61" s="137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</row>
    <row r="62" s="2" customFormat="1" ht="6.96" customHeight="1">
      <c r="A62" s="41"/>
      <c r="B62" s="62"/>
      <c r="C62" s="63"/>
      <c r="D62" s="63"/>
      <c r="E62" s="63"/>
      <c r="F62" s="63"/>
      <c r="G62" s="63"/>
      <c r="H62" s="63"/>
      <c r="I62" s="63"/>
      <c r="J62" s="63"/>
      <c r="K62" s="63"/>
      <c r="L62" s="137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</row>
    <row r="66" s="2" customFormat="1" ht="6.96" customHeight="1">
      <c r="A66" s="41"/>
      <c r="B66" s="64"/>
      <c r="C66" s="65"/>
      <c r="D66" s="65"/>
      <c r="E66" s="65"/>
      <c r="F66" s="65"/>
      <c r="G66" s="65"/>
      <c r="H66" s="65"/>
      <c r="I66" s="65"/>
      <c r="J66" s="65"/>
      <c r="K66" s="65"/>
      <c r="L66" s="137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</row>
    <row r="67" s="2" customFormat="1" ht="24.96" customHeight="1">
      <c r="A67" s="41"/>
      <c r="B67" s="42"/>
      <c r="C67" s="25" t="s">
        <v>135</v>
      </c>
      <c r="D67" s="43"/>
      <c r="E67" s="43"/>
      <c r="F67" s="43"/>
      <c r="G67" s="43"/>
      <c r="H67" s="43"/>
      <c r="I67" s="43"/>
      <c r="J67" s="43"/>
      <c r="K67" s="43"/>
      <c r="L67" s="137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</row>
    <row r="68" s="2" customFormat="1" ht="6.96" customHeight="1">
      <c r="A68" s="41"/>
      <c r="B68" s="42"/>
      <c r="C68" s="43"/>
      <c r="D68" s="43"/>
      <c r="E68" s="43"/>
      <c r="F68" s="43"/>
      <c r="G68" s="43"/>
      <c r="H68" s="43"/>
      <c r="I68" s="43"/>
      <c r="J68" s="43"/>
      <c r="K68" s="43"/>
      <c r="L68" s="137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</row>
    <row r="69" s="2" customFormat="1" ht="12" customHeight="1">
      <c r="A69" s="41"/>
      <c r="B69" s="42"/>
      <c r="C69" s="34" t="s">
        <v>16</v>
      </c>
      <c r="D69" s="43"/>
      <c r="E69" s="43"/>
      <c r="F69" s="43"/>
      <c r="G69" s="43"/>
      <c r="H69" s="43"/>
      <c r="I69" s="43"/>
      <c r="J69" s="43"/>
      <c r="K69" s="43"/>
      <c r="L69" s="137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</row>
    <row r="70" s="2" customFormat="1" ht="16.5" customHeight="1">
      <c r="A70" s="41"/>
      <c r="B70" s="42"/>
      <c r="C70" s="43"/>
      <c r="D70" s="43"/>
      <c r="E70" s="163" t="str">
        <f>E7</f>
        <v>BB úpravy MěÚ Hrádek</v>
      </c>
      <c r="F70" s="34"/>
      <c r="G70" s="34"/>
      <c r="H70" s="34"/>
      <c r="I70" s="43"/>
      <c r="J70" s="43"/>
      <c r="K70" s="43"/>
      <c r="L70" s="137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</row>
    <row r="71" s="2" customFormat="1" ht="12" customHeight="1">
      <c r="A71" s="41"/>
      <c r="B71" s="42"/>
      <c r="C71" s="34" t="s">
        <v>104</v>
      </c>
      <c r="D71" s="43"/>
      <c r="E71" s="43"/>
      <c r="F71" s="43"/>
      <c r="G71" s="43"/>
      <c r="H71" s="43"/>
      <c r="I71" s="43"/>
      <c r="J71" s="43"/>
      <c r="K71" s="43"/>
      <c r="L71" s="137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</row>
    <row r="72" s="2" customFormat="1" ht="16.5" customHeight="1">
      <c r="A72" s="41"/>
      <c r="B72" s="42"/>
      <c r="C72" s="43"/>
      <c r="D72" s="43"/>
      <c r="E72" s="72" t="str">
        <f>E9</f>
        <v>D.1.4.a - Silnoproud - Ostat.náklady</v>
      </c>
      <c r="F72" s="43"/>
      <c r="G72" s="43"/>
      <c r="H72" s="43"/>
      <c r="I72" s="43"/>
      <c r="J72" s="43"/>
      <c r="K72" s="43"/>
      <c r="L72" s="137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</row>
    <row r="73" s="2" customFormat="1" ht="6.96" customHeight="1">
      <c r="A73" s="41"/>
      <c r="B73" s="42"/>
      <c r="C73" s="43"/>
      <c r="D73" s="43"/>
      <c r="E73" s="43"/>
      <c r="F73" s="43"/>
      <c r="G73" s="43"/>
      <c r="H73" s="43"/>
      <c r="I73" s="43"/>
      <c r="J73" s="43"/>
      <c r="K73" s="43"/>
      <c r="L73" s="137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</row>
    <row r="74" s="2" customFormat="1" ht="12" customHeight="1">
      <c r="A74" s="41"/>
      <c r="B74" s="42"/>
      <c r="C74" s="34" t="s">
        <v>22</v>
      </c>
      <c r="D74" s="43"/>
      <c r="E74" s="43"/>
      <c r="F74" s="29" t="str">
        <f>F12</f>
        <v xml:space="preserve"> </v>
      </c>
      <c r="G74" s="43"/>
      <c r="H74" s="43"/>
      <c r="I74" s="34" t="s">
        <v>24</v>
      </c>
      <c r="J74" s="75" t="str">
        <f>IF(J12="","",J12)</f>
        <v>9. 5. 2024</v>
      </c>
      <c r="K74" s="43"/>
      <c r="L74" s="137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</row>
    <row r="75" s="2" customFormat="1" ht="6.96" customHeight="1">
      <c r="A75" s="41"/>
      <c r="B75" s="42"/>
      <c r="C75" s="43"/>
      <c r="D75" s="43"/>
      <c r="E75" s="43"/>
      <c r="F75" s="43"/>
      <c r="G75" s="43"/>
      <c r="H75" s="43"/>
      <c r="I75" s="43"/>
      <c r="J75" s="43"/>
      <c r="K75" s="43"/>
      <c r="L75" s="137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</row>
    <row r="76" s="2" customFormat="1" ht="15.15" customHeight="1">
      <c r="A76" s="41"/>
      <c r="B76" s="42"/>
      <c r="C76" s="34" t="s">
        <v>30</v>
      </c>
      <c r="D76" s="43"/>
      <c r="E76" s="43"/>
      <c r="F76" s="29" t="str">
        <f>E15</f>
        <v xml:space="preserve"> </v>
      </c>
      <c r="G76" s="43"/>
      <c r="H76" s="43"/>
      <c r="I76" s="34" t="s">
        <v>37</v>
      </c>
      <c r="J76" s="39" t="str">
        <f>E21</f>
        <v xml:space="preserve"> </v>
      </c>
      <c r="K76" s="43"/>
      <c r="L76" s="137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</row>
    <row r="77" s="2" customFormat="1" ht="15.15" customHeight="1">
      <c r="A77" s="41"/>
      <c r="B77" s="42"/>
      <c r="C77" s="34" t="s">
        <v>35</v>
      </c>
      <c r="D77" s="43"/>
      <c r="E77" s="43"/>
      <c r="F77" s="29" t="str">
        <f>IF(E18="","",E18)</f>
        <v>Vyplň údaj</v>
      </c>
      <c r="G77" s="43"/>
      <c r="H77" s="43"/>
      <c r="I77" s="34" t="s">
        <v>39</v>
      </c>
      <c r="J77" s="39" t="str">
        <f>E24</f>
        <v xml:space="preserve"> </v>
      </c>
      <c r="K77" s="43"/>
      <c r="L77" s="137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</row>
    <row r="78" s="2" customFormat="1" ht="10.32" customHeight="1">
      <c r="A78" s="41"/>
      <c r="B78" s="42"/>
      <c r="C78" s="43"/>
      <c r="D78" s="43"/>
      <c r="E78" s="43"/>
      <c r="F78" s="43"/>
      <c r="G78" s="43"/>
      <c r="H78" s="43"/>
      <c r="I78" s="43"/>
      <c r="J78" s="43"/>
      <c r="K78" s="43"/>
      <c r="L78" s="137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</row>
    <row r="79" s="11" customFormat="1" ht="29.28" customHeight="1">
      <c r="A79" s="180"/>
      <c r="B79" s="181"/>
      <c r="C79" s="182" t="s">
        <v>136</v>
      </c>
      <c r="D79" s="183" t="s">
        <v>61</v>
      </c>
      <c r="E79" s="183" t="s">
        <v>57</v>
      </c>
      <c r="F79" s="183" t="s">
        <v>58</v>
      </c>
      <c r="G79" s="183" t="s">
        <v>137</v>
      </c>
      <c r="H79" s="183" t="s">
        <v>138</v>
      </c>
      <c r="I79" s="183" t="s">
        <v>139</v>
      </c>
      <c r="J79" s="183" t="s">
        <v>108</v>
      </c>
      <c r="K79" s="184" t="s">
        <v>140</v>
      </c>
      <c r="L79" s="185"/>
      <c r="M79" s="95" t="s">
        <v>32</v>
      </c>
      <c r="N79" s="96" t="s">
        <v>46</v>
      </c>
      <c r="O79" s="96" t="s">
        <v>141</v>
      </c>
      <c r="P79" s="96" t="s">
        <v>142</v>
      </c>
      <c r="Q79" s="96" t="s">
        <v>143</v>
      </c>
      <c r="R79" s="96" t="s">
        <v>144</v>
      </c>
      <c r="S79" s="96" t="s">
        <v>145</v>
      </c>
      <c r="T79" s="97" t="s">
        <v>146</v>
      </c>
      <c r="U79" s="180"/>
      <c r="V79" s="180"/>
      <c r="W79" s="180"/>
      <c r="X79" s="180"/>
      <c r="Y79" s="180"/>
      <c r="Z79" s="180"/>
      <c r="AA79" s="180"/>
      <c r="AB79" s="180"/>
      <c r="AC79" s="180"/>
      <c r="AD79" s="180"/>
      <c r="AE79" s="180"/>
    </row>
    <row r="80" s="2" customFormat="1" ht="22.8" customHeight="1">
      <c r="A80" s="41"/>
      <c r="B80" s="42"/>
      <c r="C80" s="102" t="s">
        <v>147</v>
      </c>
      <c r="D80" s="43"/>
      <c r="E80" s="43"/>
      <c r="F80" s="43"/>
      <c r="G80" s="43"/>
      <c r="H80" s="43"/>
      <c r="I80" s="43"/>
      <c r="J80" s="186">
        <f>BK80</f>
        <v>0</v>
      </c>
      <c r="K80" s="43"/>
      <c r="L80" s="47"/>
      <c r="M80" s="98"/>
      <c r="N80" s="187"/>
      <c r="O80" s="99"/>
      <c r="P80" s="188">
        <f>P81</f>
        <v>0</v>
      </c>
      <c r="Q80" s="99"/>
      <c r="R80" s="188">
        <f>R81</f>
        <v>0</v>
      </c>
      <c r="S80" s="99"/>
      <c r="T80" s="189">
        <f>T81</f>
        <v>0</v>
      </c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  <c r="AT80" s="19" t="s">
        <v>75</v>
      </c>
      <c r="AU80" s="19" t="s">
        <v>109</v>
      </c>
      <c r="BK80" s="190">
        <f>BK81</f>
        <v>0</v>
      </c>
    </row>
    <row r="81" s="12" customFormat="1" ht="25.92" customHeight="1">
      <c r="A81" s="12"/>
      <c r="B81" s="191"/>
      <c r="C81" s="192"/>
      <c r="D81" s="193" t="s">
        <v>75</v>
      </c>
      <c r="E81" s="194" t="s">
        <v>1185</v>
      </c>
      <c r="F81" s="194" t="s">
        <v>1186</v>
      </c>
      <c r="G81" s="192"/>
      <c r="H81" s="192"/>
      <c r="I81" s="195"/>
      <c r="J81" s="196">
        <f>BK81</f>
        <v>0</v>
      </c>
      <c r="K81" s="192"/>
      <c r="L81" s="197"/>
      <c r="M81" s="198"/>
      <c r="N81" s="199"/>
      <c r="O81" s="199"/>
      <c r="P81" s="200">
        <f>SUM(P82:P106)</f>
        <v>0</v>
      </c>
      <c r="Q81" s="199"/>
      <c r="R81" s="200">
        <f>SUM(R82:R106)</f>
        <v>0</v>
      </c>
      <c r="S81" s="199"/>
      <c r="T81" s="201">
        <f>SUM(T82:T106)</f>
        <v>0</v>
      </c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R81" s="202" t="s">
        <v>84</v>
      </c>
      <c r="AT81" s="203" t="s">
        <v>75</v>
      </c>
      <c r="AU81" s="203" t="s">
        <v>76</v>
      </c>
      <c r="AY81" s="202" t="s">
        <v>150</v>
      </c>
      <c r="BK81" s="204">
        <f>SUM(BK82:BK106)</f>
        <v>0</v>
      </c>
    </row>
    <row r="82" s="2" customFormat="1" ht="24.15" customHeight="1">
      <c r="A82" s="41"/>
      <c r="B82" s="42"/>
      <c r="C82" s="207" t="s">
        <v>84</v>
      </c>
      <c r="D82" s="207" t="s">
        <v>152</v>
      </c>
      <c r="E82" s="208" t="s">
        <v>1187</v>
      </c>
      <c r="F82" s="209" t="s">
        <v>1188</v>
      </c>
      <c r="G82" s="210" t="s">
        <v>1090</v>
      </c>
      <c r="H82" s="211">
        <v>1</v>
      </c>
      <c r="I82" s="212"/>
      <c r="J82" s="213">
        <f>ROUND(I82*H82,2)</f>
        <v>0</v>
      </c>
      <c r="K82" s="209" t="s">
        <v>32</v>
      </c>
      <c r="L82" s="47"/>
      <c r="M82" s="214" t="s">
        <v>32</v>
      </c>
      <c r="N82" s="215" t="s">
        <v>47</v>
      </c>
      <c r="O82" s="87"/>
      <c r="P82" s="216">
        <f>O82*H82</f>
        <v>0</v>
      </c>
      <c r="Q82" s="216">
        <v>0</v>
      </c>
      <c r="R82" s="216">
        <f>Q82*H82</f>
        <v>0</v>
      </c>
      <c r="S82" s="216">
        <v>0</v>
      </c>
      <c r="T82" s="217">
        <f>S82*H82</f>
        <v>0</v>
      </c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R82" s="218" t="s">
        <v>157</v>
      </c>
      <c r="AT82" s="218" t="s">
        <v>152</v>
      </c>
      <c r="AU82" s="218" t="s">
        <v>84</v>
      </c>
      <c r="AY82" s="19" t="s">
        <v>150</v>
      </c>
      <c r="BE82" s="219">
        <f>IF(N82="základní",J82,0)</f>
        <v>0</v>
      </c>
      <c r="BF82" s="219">
        <f>IF(N82="snížená",J82,0)</f>
        <v>0</v>
      </c>
      <c r="BG82" s="219">
        <f>IF(N82="zákl. přenesená",J82,0)</f>
        <v>0</v>
      </c>
      <c r="BH82" s="219">
        <f>IF(N82="sníž. přenesená",J82,0)</f>
        <v>0</v>
      </c>
      <c r="BI82" s="219">
        <f>IF(N82="nulová",J82,0)</f>
        <v>0</v>
      </c>
      <c r="BJ82" s="19" t="s">
        <v>84</v>
      </c>
      <c r="BK82" s="219">
        <f>ROUND(I82*H82,2)</f>
        <v>0</v>
      </c>
      <c r="BL82" s="19" t="s">
        <v>157</v>
      </c>
      <c r="BM82" s="218" t="s">
        <v>86</v>
      </c>
    </row>
    <row r="83" s="2" customFormat="1">
      <c r="A83" s="41"/>
      <c r="B83" s="42"/>
      <c r="C83" s="43"/>
      <c r="D83" s="227" t="s">
        <v>208</v>
      </c>
      <c r="E83" s="43"/>
      <c r="F83" s="257" t="s">
        <v>1189</v>
      </c>
      <c r="G83" s="43"/>
      <c r="H83" s="43"/>
      <c r="I83" s="222"/>
      <c r="J83" s="43"/>
      <c r="K83" s="43"/>
      <c r="L83" s="47"/>
      <c r="M83" s="223"/>
      <c r="N83" s="224"/>
      <c r="O83" s="87"/>
      <c r="P83" s="87"/>
      <c r="Q83" s="87"/>
      <c r="R83" s="87"/>
      <c r="S83" s="87"/>
      <c r="T83" s="88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T83" s="19" t="s">
        <v>208</v>
      </c>
      <c r="AU83" s="19" t="s">
        <v>84</v>
      </c>
    </row>
    <row r="84" s="2" customFormat="1" ht="16.5" customHeight="1">
      <c r="A84" s="41"/>
      <c r="B84" s="42"/>
      <c r="C84" s="207" t="s">
        <v>86</v>
      </c>
      <c r="D84" s="207" t="s">
        <v>152</v>
      </c>
      <c r="E84" s="208" t="s">
        <v>1190</v>
      </c>
      <c r="F84" s="209" t="s">
        <v>1191</v>
      </c>
      <c r="G84" s="210" t="s">
        <v>1192</v>
      </c>
      <c r="H84" s="211">
        <v>6</v>
      </c>
      <c r="I84" s="212"/>
      <c r="J84" s="213">
        <f>ROUND(I84*H84,2)</f>
        <v>0</v>
      </c>
      <c r="K84" s="209" t="s">
        <v>32</v>
      </c>
      <c r="L84" s="47"/>
      <c r="M84" s="214" t="s">
        <v>32</v>
      </c>
      <c r="N84" s="215" t="s">
        <v>47</v>
      </c>
      <c r="O84" s="87"/>
      <c r="P84" s="216">
        <f>O84*H84</f>
        <v>0</v>
      </c>
      <c r="Q84" s="216">
        <v>0</v>
      </c>
      <c r="R84" s="216">
        <f>Q84*H84</f>
        <v>0</v>
      </c>
      <c r="S84" s="216">
        <v>0</v>
      </c>
      <c r="T84" s="217">
        <f>S84*H84</f>
        <v>0</v>
      </c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  <c r="AR84" s="218" t="s">
        <v>157</v>
      </c>
      <c r="AT84" s="218" t="s">
        <v>152</v>
      </c>
      <c r="AU84" s="218" t="s">
        <v>84</v>
      </c>
      <c r="AY84" s="19" t="s">
        <v>150</v>
      </c>
      <c r="BE84" s="219">
        <f>IF(N84="základní",J84,0)</f>
        <v>0</v>
      </c>
      <c r="BF84" s="219">
        <f>IF(N84="snížená",J84,0)</f>
        <v>0</v>
      </c>
      <c r="BG84" s="219">
        <f>IF(N84="zákl. přenesená",J84,0)</f>
        <v>0</v>
      </c>
      <c r="BH84" s="219">
        <f>IF(N84="sníž. přenesená",J84,0)</f>
        <v>0</v>
      </c>
      <c r="BI84" s="219">
        <f>IF(N84="nulová",J84,0)</f>
        <v>0</v>
      </c>
      <c r="BJ84" s="19" t="s">
        <v>84</v>
      </c>
      <c r="BK84" s="219">
        <f>ROUND(I84*H84,2)</f>
        <v>0</v>
      </c>
      <c r="BL84" s="19" t="s">
        <v>157</v>
      </c>
      <c r="BM84" s="218" t="s">
        <v>157</v>
      </c>
    </row>
    <row r="85" s="2" customFormat="1">
      <c r="A85" s="41"/>
      <c r="B85" s="42"/>
      <c r="C85" s="43"/>
      <c r="D85" s="227" t="s">
        <v>208</v>
      </c>
      <c r="E85" s="43"/>
      <c r="F85" s="257" t="s">
        <v>1193</v>
      </c>
      <c r="G85" s="43"/>
      <c r="H85" s="43"/>
      <c r="I85" s="222"/>
      <c r="J85" s="43"/>
      <c r="K85" s="43"/>
      <c r="L85" s="47"/>
      <c r="M85" s="223"/>
      <c r="N85" s="224"/>
      <c r="O85" s="87"/>
      <c r="P85" s="87"/>
      <c r="Q85" s="87"/>
      <c r="R85" s="87"/>
      <c r="S85" s="87"/>
      <c r="T85" s="88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  <c r="AT85" s="19" t="s">
        <v>208</v>
      </c>
      <c r="AU85" s="19" t="s">
        <v>84</v>
      </c>
    </row>
    <row r="86" s="2" customFormat="1" ht="16.5" customHeight="1">
      <c r="A86" s="41"/>
      <c r="B86" s="42"/>
      <c r="C86" s="207" t="s">
        <v>168</v>
      </c>
      <c r="D86" s="207" t="s">
        <v>152</v>
      </c>
      <c r="E86" s="208" t="s">
        <v>1194</v>
      </c>
      <c r="F86" s="209" t="s">
        <v>1195</v>
      </c>
      <c r="G86" s="210" t="s">
        <v>1192</v>
      </c>
      <c r="H86" s="211">
        <v>2</v>
      </c>
      <c r="I86" s="212"/>
      <c r="J86" s="213">
        <f>ROUND(I86*H86,2)</f>
        <v>0</v>
      </c>
      <c r="K86" s="209" t="s">
        <v>32</v>
      </c>
      <c r="L86" s="47"/>
      <c r="M86" s="214" t="s">
        <v>32</v>
      </c>
      <c r="N86" s="215" t="s">
        <v>47</v>
      </c>
      <c r="O86" s="87"/>
      <c r="P86" s="216">
        <f>O86*H86</f>
        <v>0</v>
      </c>
      <c r="Q86" s="216">
        <v>0</v>
      </c>
      <c r="R86" s="216">
        <f>Q86*H86</f>
        <v>0</v>
      </c>
      <c r="S86" s="216">
        <v>0</v>
      </c>
      <c r="T86" s="217">
        <f>S86*H86</f>
        <v>0</v>
      </c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R86" s="218" t="s">
        <v>157</v>
      </c>
      <c r="AT86" s="218" t="s">
        <v>152</v>
      </c>
      <c r="AU86" s="218" t="s">
        <v>84</v>
      </c>
      <c r="AY86" s="19" t="s">
        <v>150</v>
      </c>
      <c r="BE86" s="219">
        <f>IF(N86="základní",J86,0)</f>
        <v>0</v>
      </c>
      <c r="BF86" s="219">
        <f>IF(N86="snížená",J86,0)</f>
        <v>0</v>
      </c>
      <c r="BG86" s="219">
        <f>IF(N86="zákl. přenesená",J86,0)</f>
        <v>0</v>
      </c>
      <c r="BH86" s="219">
        <f>IF(N86="sníž. přenesená",J86,0)</f>
        <v>0</v>
      </c>
      <c r="BI86" s="219">
        <f>IF(N86="nulová",J86,0)</f>
        <v>0</v>
      </c>
      <c r="BJ86" s="19" t="s">
        <v>84</v>
      </c>
      <c r="BK86" s="219">
        <f>ROUND(I86*H86,2)</f>
        <v>0</v>
      </c>
      <c r="BL86" s="19" t="s">
        <v>157</v>
      </c>
      <c r="BM86" s="218" t="s">
        <v>184</v>
      </c>
    </row>
    <row r="87" s="2" customFormat="1">
      <c r="A87" s="41"/>
      <c r="B87" s="42"/>
      <c r="C87" s="43"/>
      <c r="D87" s="227" t="s">
        <v>208</v>
      </c>
      <c r="E87" s="43"/>
      <c r="F87" s="257" t="s">
        <v>1196</v>
      </c>
      <c r="G87" s="43"/>
      <c r="H87" s="43"/>
      <c r="I87" s="222"/>
      <c r="J87" s="43"/>
      <c r="K87" s="43"/>
      <c r="L87" s="47"/>
      <c r="M87" s="223"/>
      <c r="N87" s="224"/>
      <c r="O87" s="87"/>
      <c r="P87" s="87"/>
      <c r="Q87" s="87"/>
      <c r="R87" s="87"/>
      <c r="S87" s="87"/>
      <c r="T87" s="88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T87" s="19" t="s">
        <v>208</v>
      </c>
      <c r="AU87" s="19" t="s">
        <v>84</v>
      </c>
    </row>
    <row r="88" s="2" customFormat="1" ht="16.5" customHeight="1">
      <c r="A88" s="41"/>
      <c r="B88" s="42"/>
      <c r="C88" s="207" t="s">
        <v>157</v>
      </c>
      <c r="D88" s="207" t="s">
        <v>152</v>
      </c>
      <c r="E88" s="208" t="s">
        <v>1197</v>
      </c>
      <c r="F88" s="209" t="s">
        <v>1198</v>
      </c>
      <c r="G88" s="210" t="s">
        <v>1090</v>
      </c>
      <c r="H88" s="211">
        <v>2</v>
      </c>
      <c r="I88" s="212"/>
      <c r="J88" s="213">
        <f>ROUND(I88*H88,2)</f>
        <v>0</v>
      </c>
      <c r="K88" s="209" t="s">
        <v>32</v>
      </c>
      <c r="L88" s="47"/>
      <c r="M88" s="214" t="s">
        <v>32</v>
      </c>
      <c r="N88" s="215" t="s">
        <v>47</v>
      </c>
      <c r="O88" s="87"/>
      <c r="P88" s="216">
        <f>O88*H88</f>
        <v>0</v>
      </c>
      <c r="Q88" s="216">
        <v>0</v>
      </c>
      <c r="R88" s="216">
        <f>Q88*H88</f>
        <v>0</v>
      </c>
      <c r="S88" s="216">
        <v>0</v>
      </c>
      <c r="T88" s="217">
        <f>S88*H88</f>
        <v>0</v>
      </c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R88" s="218" t="s">
        <v>157</v>
      </c>
      <c r="AT88" s="218" t="s">
        <v>152</v>
      </c>
      <c r="AU88" s="218" t="s">
        <v>84</v>
      </c>
      <c r="AY88" s="19" t="s">
        <v>150</v>
      </c>
      <c r="BE88" s="219">
        <f>IF(N88="základní",J88,0)</f>
        <v>0</v>
      </c>
      <c r="BF88" s="219">
        <f>IF(N88="snížená",J88,0)</f>
        <v>0</v>
      </c>
      <c r="BG88" s="219">
        <f>IF(N88="zákl. přenesená",J88,0)</f>
        <v>0</v>
      </c>
      <c r="BH88" s="219">
        <f>IF(N88="sníž. přenesená",J88,0)</f>
        <v>0</v>
      </c>
      <c r="BI88" s="219">
        <f>IF(N88="nulová",J88,0)</f>
        <v>0</v>
      </c>
      <c r="BJ88" s="19" t="s">
        <v>84</v>
      </c>
      <c r="BK88" s="219">
        <f>ROUND(I88*H88,2)</f>
        <v>0</v>
      </c>
      <c r="BL88" s="19" t="s">
        <v>157</v>
      </c>
      <c r="BM88" s="218" t="s">
        <v>196</v>
      </c>
    </row>
    <row r="89" s="2" customFormat="1" ht="24.15" customHeight="1">
      <c r="A89" s="41"/>
      <c r="B89" s="42"/>
      <c r="C89" s="207" t="s">
        <v>177</v>
      </c>
      <c r="D89" s="207" t="s">
        <v>152</v>
      </c>
      <c r="E89" s="208" t="s">
        <v>1199</v>
      </c>
      <c r="F89" s="209" t="s">
        <v>1200</v>
      </c>
      <c r="G89" s="210" t="s">
        <v>1090</v>
      </c>
      <c r="H89" s="211">
        <v>1</v>
      </c>
      <c r="I89" s="212"/>
      <c r="J89" s="213">
        <f>ROUND(I89*H89,2)</f>
        <v>0</v>
      </c>
      <c r="K89" s="209" t="s">
        <v>32</v>
      </c>
      <c r="L89" s="47"/>
      <c r="M89" s="214" t="s">
        <v>32</v>
      </c>
      <c r="N89" s="215" t="s">
        <v>47</v>
      </c>
      <c r="O89" s="87"/>
      <c r="P89" s="216">
        <f>O89*H89</f>
        <v>0</v>
      </c>
      <c r="Q89" s="216">
        <v>0</v>
      </c>
      <c r="R89" s="216">
        <f>Q89*H89</f>
        <v>0</v>
      </c>
      <c r="S89" s="216">
        <v>0</v>
      </c>
      <c r="T89" s="217">
        <f>S89*H89</f>
        <v>0</v>
      </c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R89" s="218" t="s">
        <v>157</v>
      </c>
      <c r="AT89" s="218" t="s">
        <v>152</v>
      </c>
      <c r="AU89" s="218" t="s">
        <v>84</v>
      </c>
      <c r="AY89" s="19" t="s">
        <v>150</v>
      </c>
      <c r="BE89" s="219">
        <f>IF(N89="základní",J89,0)</f>
        <v>0</v>
      </c>
      <c r="BF89" s="219">
        <f>IF(N89="snížená",J89,0)</f>
        <v>0</v>
      </c>
      <c r="BG89" s="219">
        <f>IF(N89="zákl. přenesená",J89,0)</f>
        <v>0</v>
      </c>
      <c r="BH89" s="219">
        <f>IF(N89="sníž. přenesená",J89,0)</f>
        <v>0</v>
      </c>
      <c r="BI89" s="219">
        <f>IF(N89="nulová",J89,0)</f>
        <v>0</v>
      </c>
      <c r="BJ89" s="19" t="s">
        <v>84</v>
      </c>
      <c r="BK89" s="219">
        <f>ROUND(I89*H89,2)</f>
        <v>0</v>
      </c>
      <c r="BL89" s="19" t="s">
        <v>157</v>
      </c>
      <c r="BM89" s="218" t="s">
        <v>211</v>
      </c>
    </row>
    <row r="90" s="2" customFormat="1">
      <c r="A90" s="41"/>
      <c r="B90" s="42"/>
      <c r="C90" s="43"/>
      <c r="D90" s="227" t="s">
        <v>208</v>
      </c>
      <c r="E90" s="43"/>
      <c r="F90" s="257" t="s">
        <v>1201</v>
      </c>
      <c r="G90" s="43"/>
      <c r="H90" s="43"/>
      <c r="I90" s="222"/>
      <c r="J90" s="43"/>
      <c r="K90" s="43"/>
      <c r="L90" s="47"/>
      <c r="M90" s="223"/>
      <c r="N90" s="224"/>
      <c r="O90" s="87"/>
      <c r="P90" s="87"/>
      <c r="Q90" s="87"/>
      <c r="R90" s="87"/>
      <c r="S90" s="87"/>
      <c r="T90" s="88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T90" s="19" t="s">
        <v>208</v>
      </c>
      <c r="AU90" s="19" t="s">
        <v>84</v>
      </c>
    </row>
    <row r="91" s="2" customFormat="1" ht="16.5" customHeight="1">
      <c r="A91" s="41"/>
      <c r="B91" s="42"/>
      <c r="C91" s="207" t="s">
        <v>184</v>
      </c>
      <c r="D91" s="207" t="s">
        <v>152</v>
      </c>
      <c r="E91" s="208" t="s">
        <v>1202</v>
      </c>
      <c r="F91" s="209" t="s">
        <v>1203</v>
      </c>
      <c r="G91" s="210" t="s">
        <v>1192</v>
      </c>
      <c r="H91" s="211">
        <v>4</v>
      </c>
      <c r="I91" s="212"/>
      <c r="J91" s="213">
        <f>ROUND(I91*H91,2)</f>
        <v>0</v>
      </c>
      <c r="K91" s="209" t="s">
        <v>32</v>
      </c>
      <c r="L91" s="47"/>
      <c r="M91" s="214" t="s">
        <v>32</v>
      </c>
      <c r="N91" s="215" t="s">
        <v>47</v>
      </c>
      <c r="O91" s="87"/>
      <c r="P91" s="216">
        <f>O91*H91</f>
        <v>0</v>
      </c>
      <c r="Q91" s="216">
        <v>0</v>
      </c>
      <c r="R91" s="216">
        <f>Q91*H91</f>
        <v>0</v>
      </c>
      <c r="S91" s="216">
        <v>0</v>
      </c>
      <c r="T91" s="217">
        <f>S91*H91</f>
        <v>0</v>
      </c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R91" s="218" t="s">
        <v>157</v>
      </c>
      <c r="AT91" s="218" t="s">
        <v>152</v>
      </c>
      <c r="AU91" s="218" t="s">
        <v>84</v>
      </c>
      <c r="AY91" s="19" t="s">
        <v>150</v>
      </c>
      <c r="BE91" s="219">
        <f>IF(N91="základní",J91,0)</f>
        <v>0</v>
      </c>
      <c r="BF91" s="219">
        <f>IF(N91="snížená",J91,0)</f>
        <v>0</v>
      </c>
      <c r="BG91" s="219">
        <f>IF(N91="zákl. přenesená",J91,0)</f>
        <v>0</v>
      </c>
      <c r="BH91" s="219">
        <f>IF(N91="sníž. přenesená",J91,0)</f>
        <v>0</v>
      </c>
      <c r="BI91" s="219">
        <f>IF(N91="nulová",J91,0)</f>
        <v>0</v>
      </c>
      <c r="BJ91" s="19" t="s">
        <v>84</v>
      </c>
      <c r="BK91" s="219">
        <f>ROUND(I91*H91,2)</f>
        <v>0</v>
      </c>
      <c r="BL91" s="19" t="s">
        <v>157</v>
      </c>
      <c r="BM91" s="218" t="s">
        <v>8</v>
      </c>
    </row>
    <row r="92" s="2" customFormat="1" ht="24.15" customHeight="1">
      <c r="A92" s="41"/>
      <c r="B92" s="42"/>
      <c r="C92" s="207" t="s">
        <v>189</v>
      </c>
      <c r="D92" s="207" t="s">
        <v>152</v>
      </c>
      <c r="E92" s="208" t="s">
        <v>1204</v>
      </c>
      <c r="F92" s="209" t="s">
        <v>1205</v>
      </c>
      <c r="G92" s="210" t="s">
        <v>1090</v>
      </c>
      <c r="H92" s="211">
        <v>1</v>
      </c>
      <c r="I92" s="212"/>
      <c r="J92" s="213">
        <f>ROUND(I92*H92,2)</f>
        <v>0</v>
      </c>
      <c r="K92" s="209" t="s">
        <v>32</v>
      </c>
      <c r="L92" s="47"/>
      <c r="M92" s="214" t="s">
        <v>32</v>
      </c>
      <c r="N92" s="215" t="s">
        <v>47</v>
      </c>
      <c r="O92" s="87"/>
      <c r="P92" s="216">
        <f>O92*H92</f>
        <v>0</v>
      </c>
      <c r="Q92" s="216">
        <v>0</v>
      </c>
      <c r="R92" s="216">
        <f>Q92*H92</f>
        <v>0</v>
      </c>
      <c r="S92" s="216">
        <v>0</v>
      </c>
      <c r="T92" s="217">
        <f>S92*H92</f>
        <v>0</v>
      </c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R92" s="218" t="s">
        <v>157</v>
      </c>
      <c r="AT92" s="218" t="s">
        <v>152</v>
      </c>
      <c r="AU92" s="218" t="s">
        <v>84</v>
      </c>
      <c r="AY92" s="19" t="s">
        <v>150</v>
      </c>
      <c r="BE92" s="219">
        <f>IF(N92="základní",J92,0)</f>
        <v>0</v>
      </c>
      <c r="BF92" s="219">
        <f>IF(N92="snížená",J92,0)</f>
        <v>0</v>
      </c>
      <c r="BG92" s="219">
        <f>IF(N92="zákl. přenesená",J92,0)</f>
        <v>0</v>
      </c>
      <c r="BH92" s="219">
        <f>IF(N92="sníž. přenesená",J92,0)</f>
        <v>0</v>
      </c>
      <c r="BI92" s="219">
        <f>IF(N92="nulová",J92,0)</f>
        <v>0</v>
      </c>
      <c r="BJ92" s="19" t="s">
        <v>84</v>
      </c>
      <c r="BK92" s="219">
        <f>ROUND(I92*H92,2)</f>
        <v>0</v>
      </c>
      <c r="BL92" s="19" t="s">
        <v>157</v>
      </c>
      <c r="BM92" s="218" t="s">
        <v>237</v>
      </c>
    </row>
    <row r="93" s="2" customFormat="1">
      <c r="A93" s="41"/>
      <c r="B93" s="42"/>
      <c r="C93" s="43"/>
      <c r="D93" s="227" t="s">
        <v>208</v>
      </c>
      <c r="E93" s="43"/>
      <c r="F93" s="257" t="s">
        <v>1206</v>
      </c>
      <c r="G93" s="43"/>
      <c r="H93" s="43"/>
      <c r="I93" s="222"/>
      <c r="J93" s="43"/>
      <c r="K93" s="43"/>
      <c r="L93" s="47"/>
      <c r="M93" s="223"/>
      <c r="N93" s="224"/>
      <c r="O93" s="87"/>
      <c r="P93" s="87"/>
      <c r="Q93" s="87"/>
      <c r="R93" s="87"/>
      <c r="S93" s="87"/>
      <c r="T93" s="88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T93" s="19" t="s">
        <v>208</v>
      </c>
      <c r="AU93" s="19" t="s">
        <v>84</v>
      </c>
    </row>
    <row r="94" s="2" customFormat="1" ht="24.15" customHeight="1">
      <c r="A94" s="41"/>
      <c r="B94" s="42"/>
      <c r="C94" s="207" t="s">
        <v>196</v>
      </c>
      <c r="D94" s="207" t="s">
        <v>152</v>
      </c>
      <c r="E94" s="208" t="s">
        <v>1207</v>
      </c>
      <c r="F94" s="209" t="s">
        <v>1208</v>
      </c>
      <c r="G94" s="210" t="s">
        <v>1090</v>
      </c>
      <c r="H94" s="211">
        <v>1</v>
      </c>
      <c r="I94" s="212"/>
      <c r="J94" s="213">
        <f>ROUND(I94*H94,2)</f>
        <v>0</v>
      </c>
      <c r="K94" s="209" t="s">
        <v>32</v>
      </c>
      <c r="L94" s="47"/>
      <c r="M94" s="214" t="s">
        <v>32</v>
      </c>
      <c r="N94" s="215" t="s">
        <v>47</v>
      </c>
      <c r="O94" s="87"/>
      <c r="P94" s="216">
        <f>O94*H94</f>
        <v>0</v>
      </c>
      <c r="Q94" s="216">
        <v>0</v>
      </c>
      <c r="R94" s="216">
        <f>Q94*H94</f>
        <v>0</v>
      </c>
      <c r="S94" s="216">
        <v>0</v>
      </c>
      <c r="T94" s="217">
        <f>S94*H94</f>
        <v>0</v>
      </c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R94" s="218" t="s">
        <v>157</v>
      </c>
      <c r="AT94" s="218" t="s">
        <v>152</v>
      </c>
      <c r="AU94" s="218" t="s">
        <v>84</v>
      </c>
      <c r="AY94" s="19" t="s">
        <v>150</v>
      </c>
      <c r="BE94" s="219">
        <f>IF(N94="základní",J94,0)</f>
        <v>0</v>
      </c>
      <c r="BF94" s="219">
        <f>IF(N94="snížená",J94,0)</f>
        <v>0</v>
      </c>
      <c r="BG94" s="219">
        <f>IF(N94="zákl. přenesená",J94,0)</f>
        <v>0</v>
      </c>
      <c r="BH94" s="219">
        <f>IF(N94="sníž. přenesená",J94,0)</f>
        <v>0</v>
      </c>
      <c r="BI94" s="219">
        <f>IF(N94="nulová",J94,0)</f>
        <v>0</v>
      </c>
      <c r="BJ94" s="19" t="s">
        <v>84</v>
      </c>
      <c r="BK94" s="219">
        <f>ROUND(I94*H94,2)</f>
        <v>0</v>
      </c>
      <c r="BL94" s="19" t="s">
        <v>157</v>
      </c>
      <c r="BM94" s="218" t="s">
        <v>250</v>
      </c>
    </row>
    <row r="95" s="2" customFormat="1">
      <c r="A95" s="41"/>
      <c r="B95" s="42"/>
      <c r="C95" s="43"/>
      <c r="D95" s="227" t="s">
        <v>208</v>
      </c>
      <c r="E95" s="43"/>
      <c r="F95" s="257" t="s">
        <v>1209</v>
      </c>
      <c r="G95" s="43"/>
      <c r="H95" s="43"/>
      <c r="I95" s="222"/>
      <c r="J95" s="43"/>
      <c r="K95" s="43"/>
      <c r="L95" s="47"/>
      <c r="M95" s="223"/>
      <c r="N95" s="224"/>
      <c r="O95" s="87"/>
      <c r="P95" s="87"/>
      <c r="Q95" s="87"/>
      <c r="R95" s="87"/>
      <c r="S95" s="87"/>
      <c r="T95" s="88"/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T95" s="19" t="s">
        <v>208</v>
      </c>
      <c r="AU95" s="19" t="s">
        <v>84</v>
      </c>
    </row>
    <row r="96" s="2" customFormat="1" ht="16.5" customHeight="1">
      <c r="A96" s="41"/>
      <c r="B96" s="42"/>
      <c r="C96" s="207" t="s">
        <v>203</v>
      </c>
      <c r="D96" s="207" t="s">
        <v>152</v>
      </c>
      <c r="E96" s="208" t="s">
        <v>1210</v>
      </c>
      <c r="F96" s="209" t="s">
        <v>1211</v>
      </c>
      <c r="G96" s="210" t="s">
        <v>1090</v>
      </c>
      <c r="H96" s="211">
        <v>1</v>
      </c>
      <c r="I96" s="212"/>
      <c r="J96" s="213">
        <f>ROUND(I96*H96,2)</f>
        <v>0</v>
      </c>
      <c r="K96" s="209" t="s">
        <v>32</v>
      </c>
      <c r="L96" s="47"/>
      <c r="M96" s="214" t="s">
        <v>32</v>
      </c>
      <c r="N96" s="215" t="s">
        <v>47</v>
      </c>
      <c r="O96" s="87"/>
      <c r="P96" s="216">
        <f>O96*H96</f>
        <v>0</v>
      </c>
      <c r="Q96" s="216">
        <v>0</v>
      </c>
      <c r="R96" s="216">
        <f>Q96*H96</f>
        <v>0</v>
      </c>
      <c r="S96" s="216">
        <v>0</v>
      </c>
      <c r="T96" s="217">
        <f>S96*H96</f>
        <v>0</v>
      </c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R96" s="218" t="s">
        <v>157</v>
      </c>
      <c r="AT96" s="218" t="s">
        <v>152</v>
      </c>
      <c r="AU96" s="218" t="s">
        <v>84</v>
      </c>
      <c r="AY96" s="19" t="s">
        <v>150</v>
      </c>
      <c r="BE96" s="219">
        <f>IF(N96="základní",J96,0)</f>
        <v>0</v>
      </c>
      <c r="BF96" s="219">
        <f>IF(N96="snížená",J96,0)</f>
        <v>0</v>
      </c>
      <c r="BG96" s="219">
        <f>IF(N96="zákl. přenesená",J96,0)</f>
        <v>0</v>
      </c>
      <c r="BH96" s="219">
        <f>IF(N96="sníž. přenesená",J96,0)</f>
        <v>0</v>
      </c>
      <c r="BI96" s="219">
        <f>IF(N96="nulová",J96,0)</f>
        <v>0</v>
      </c>
      <c r="BJ96" s="19" t="s">
        <v>84</v>
      </c>
      <c r="BK96" s="219">
        <f>ROUND(I96*H96,2)</f>
        <v>0</v>
      </c>
      <c r="BL96" s="19" t="s">
        <v>157</v>
      </c>
      <c r="BM96" s="218" t="s">
        <v>262</v>
      </c>
    </row>
    <row r="97" s="2" customFormat="1">
      <c r="A97" s="41"/>
      <c r="B97" s="42"/>
      <c r="C97" s="43"/>
      <c r="D97" s="227" t="s">
        <v>208</v>
      </c>
      <c r="E97" s="43"/>
      <c r="F97" s="257" t="s">
        <v>1212</v>
      </c>
      <c r="G97" s="43"/>
      <c r="H97" s="43"/>
      <c r="I97" s="222"/>
      <c r="J97" s="43"/>
      <c r="K97" s="43"/>
      <c r="L97" s="47"/>
      <c r="M97" s="223"/>
      <c r="N97" s="224"/>
      <c r="O97" s="87"/>
      <c r="P97" s="87"/>
      <c r="Q97" s="87"/>
      <c r="R97" s="87"/>
      <c r="S97" s="87"/>
      <c r="T97" s="88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T97" s="19" t="s">
        <v>208</v>
      </c>
      <c r="AU97" s="19" t="s">
        <v>84</v>
      </c>
    </row>
    <row r="98" s="2" customFormat="1" ht="16.5" customHeight="1">
      <c r="A98" s="41"/>
      <c r="B98" s="42"/>
      <c r="C98" s="207" t="s">
        <v>211</v>
      </c>
      <c r="D98" s="207" t="s">
        <v>152</v>
      </c>
      <c r="E98" s="208" t="s">
        <v>1213</v>
      </c>
      <c r="F98" s="209" t="s">
        <v>1214</v>
      </c>
      <c r="G98" s="210" t="s">
        <v>1090</v>
      </c>
      <c r="H98" s="211">
        <v>1</v>
      </c>
      <c r="I98" s="212"/>
      <c r="J98" s="213">
        <f>ROUND(I98*H98,2)</f>
        <v>0</v>
      </c>
      <c r="K98" s="209" t="s">
        <v>32</v>
      </c>
      <c r="L98" s="47"/>
      <c r="M98" s="214" t="s">
        <v>32</v>
      </c>
      <c r="N98" s="215" t="s">
        <v>47</v>
      </c>
      <c r="O98" s="87"/>
      <c r="P98" s="216">
        <f>O98*H98</f>
        <v>0</v>
      </c>
      <c r="Q98" s="216">
        <v>0</v>
      </c>
      <c r="R98" s="216">
        <f>Q98*H98</f>
        <v>0</v>
      </c>
      <c r="S98" s="216">
        <v>0</v>
      </c>
      <c r="T98" s="217">
        <f>S98*H98</f>
        <v>0</v>
      </c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R98" s="218" t="s">
        <v>157</v>
      </c>
      <c r="AT98" s="218" t="s">
        <v>152</v>
      </c>
      <c r="AU98" s="218" t="s">
        <v>84</v>
      </c>
      <c r="AY98" s="19" t="s">
        <v>150</v>
      </c>
      <c r="BE98" s="219">
        <f>IF(N98="základní",J98,0)</f>
        <v>0</v>
      </c>
      <c r="BF98" s="219">
        <f>IF(N98="snížená",J98,0)</f>
        <v>0</v>
      </c>
      <c r="BG98" s="219">
        <f>IF(N98="zákl. přenesená",J98,0)</f>
        <v>0</v>
      </c>
      <c r="BH98" s="219">
        <f>IF(N98="sníž. přenesená",J98,0)</f>
        <v>0</v>
      </c>
      <c r="BI98" s="219">
        <f>IF(N98="nulová",J98,0)</f>
        <v>0</v>
      </c>
      <c r="BJ98" s="19" t="s">
        <v>84</v>
      </c>
      <c r="BK98" s="219">
        <f>ROUND(I98*H98,2)</f>
        <v>0</v>
      </c>
      <c r="BL98" s="19" t="s">
        <v>157</v>
      </c>
      <c r="BM98" s="218" t="s">
        <v>274</v>
      </c>
    </row>
    <row r="99" s="2" customFormat="1" ht="16.5" customHeight="1">
      <c r="A99" s="41"/>
      <c r="B99" s="42"/>
      <c r="C99" s="207" t="s">
        <v>218</v>
      </c>
      <c r="D99" s="207" t="s">
        <v>152</v>
      </c>
      <c r="E99" s="208" t="s">
        <v>1215</v>
      </c>
      <c r="F99" s="209" t="s">
        <v>1216</v>
      </c>
      <c r="G99" s="210" t="s">
        <v>1090</v>
      </c>
      <c r="H99" s="211">
        <v>1</v>
      </c>
      <c r="I99" s="212"/>
      <c r="J99" s="213">
        <f>ROUND(I99*H99,2)</f>
        <v>0</v>
      </c>
      <c r="K99" s="209" t="s">
        <v>32</v>
      </c>
      <c r="L99" s="47"/>
      <c r="M99" s="214" t="s">
        <v>32</v>
      </c>
      <c r="N99" s="215" t="s">
        <v>47</v>
      </c>
      <c r="O99" s="87"/>
      <c r="P99" s="216">
        <f>O99*H99</f>
        <v>0</v>
      </c>
      <c r="Q99" s="216">
        <v>0</v>
      </c>
      <c r="R99" s="216">
        <f>Q99*H99</f>
        <v>0</v>
      </c>
      <c r="S99" s="216">
        <v>0</v>
      </c>
      <c r="T99" s="217">
        <f>S99*H99</f>
        <v>0</v>
      </c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R99" s="218" t="s">
        <v>157</v>
      </c>
      <c r="AT99" s="218" t="s">
        <v>152</v>
      </c>
      <c r="AU99" s="218" t="s">
        <v>84</v>
      </c>
      <c r="AY99" s="19" t="s">
        <v>150</v>
      </c>
      <c r="BE99" s="219">
        <f>IF(N99="základní",J99,0)</f>
        <v>0</v>
      </c>
      <c r="BF99" s="219">
        <f>IF(N99="snížená",J99,0)</f>
        <v>0</v>
      </c>
      <c r="BG99" s="219">
        <f>IF(N99="zákl. přenesená",J99,0)</f>
        <v>0</v>
      </c>
      <c r="BH99" s="219">
        <f>IF(N99="sníž. přenesená",J99,0)</f>
        <v>0</v>
      </c>
      <c r="BI99" s="219">
        <f>IF(N99="nulová",J99,0)</f>
        <v>0</v>
      </c>
      <c r="BJ99" s="19" t="s">
        <v>84</v>
      </c>
      <c r="BK99" s="219">
        <f>ROUND(I99*H99,2)</f>
        <v>0</v>
      </c>
      <c r="BL99" s="19" t="s">
        <v>157</v>
      </c>
      <c r="BM99" s="218" t="s">
        <v>291</v>
      </c>
    </row>
    <row r="100" s="2" customFormat="1">
      <c r="A100" s="41"/>
      <c r="B100" s="42"/>
      <c r="C100" s="43"/>
      <c r="D100" s="227" t="s">
        <v>208</v>
      </c>
      <c r="E100" s="43"/>
      <c r="F100" s="257" t="s">
        <v>1217</v>
      </c>
      <c r="G100" s="43"/>
      <c r="H100" s="43"/>
      <c r="I100" s="222"/>
      <c r="J100" s="43"/>
      <c r="K100" s="43"/>
      <c r="L100" s="47"/>
      <c r="M100" s="223"/>
      <c r="N100" s="224"/>
      <c r="O100" s="87"/>
      <c r="P100" s="87"/>
      <c r="Q100" s="87"/>
      <c r="R100" s="87"/>
      <c r="S100" s="87"/>
      <c r="T100" s="88"/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T100" s="19" t="s">
        <v>208</v>
      </c>
      <c r="AU100" s="19" t="s">
        <v>84</v>
      </c>
    </row>
    <row r="101" s="2" customFormat="1" ht="16.5" customHeight="1">
      <c r="A101" s="41"/>
      <c r="B101" s="42"/>
      <c r="C101" s="207" t="s">
        <v>8</v>
      </c>
      <c r="D101" s="207" t="s">
        <v>152</v>
      </c>
      <c r="E101" s="208" t="s">
        <v>1218</v>
      </c>
      <c r="F101" s="209" t="s">
        <v>1219</v>
      </c>
      <c r="G101" s="210" t="s">
        <v>1090</v>
      </c>
      <c r="H101" s="211">
        <v>1</v>
      </c>
      <c r="I101" s="212"/>
      <c r="J101" s="213">
        <f>ROUND(I101*H101,2)</f>
        <v>0</v>
      </c>
      <c r="K101" s="209" t="s">
        <v>32</v>
      </c>
      <c r="L101" s="47"/>
      <c r="M101" s="214" t="s">
        <v>32</v>
      </c>
      <c r="N101" s="215" t="s">
        <v>47</v>
      </c>
      <c r="O101" s="87"/>
      <c r="P101" s="216">
        <f>O101*H101</f>
        <v>0</v>
      </c>
      <c r="Q101" s="216">
        <v>0</v>
      </c>
      <c r="R101" s="216">
        <f>Q101*H101</f>
        <v>0</v>
      </c>
      <c r="S101" s="216">
        <v>0</v>
      </c>
      <c r="T101" s="217">
        <f>S101*H101</f>
        <v>0</v>
      </c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R101" s="218" t="s">
        <v>157</v>
      </c>
      <c r="AT101" s="218" t="s">
        <v>152</v>
      </c>
      <c r="AU101" s="218" t="s">
        <v>84</v>
      </c>
      <c r="AY101" s="19" t="s">
        <v>150</v>
      </c>
      <c r="BE101" s="219">
        <f>IF(N101="základní",J101,0)</f>
        <v>0</v>
      </c>
      <c r="BF101" s="219">
        <f>IF(N101="snížená",J101,0)</f>
        <v>0</v>
      </c>
      <c r="BG101" s="219">
        <f>IF(N101="zákl. přenesená",J101,0)</f>
        <v>0</v>
      </c>
      <c r="BH101" s="219">
        <f>IF(N101="sníž. přenesená",J101,0)</f>
        <v>0</v>
      </c>
      <c r="BI101" s="219">
        <f>IF(N101="nulová",J101,0)</f>
        <v>0</v>
      </c>
      <c r="BJ101" s="19" t="s">
        <v>84</v>
      </c>
      <c r="BK101" s="219">
        <f>ROUND(I101*H101,2)</f>
        <v>0</v>
      </c>
      <c r="BL101" s="19" t="s">
        <v>157</v>
      </c>
      <c r="BM101" s="218" t="s">
        <v>304</v>
      </c>
    </row>
    <row r="102" s="2" customFormat="1">
      <c r="A102" s="41"/>
      <c r="B102" s="42"/>
      <c r="C102" s="43"/>
      <c r="D102" s="227" t="s">
        <v>208</v>
      </c>
      <c r="E102" s="43"/>
      <c r="F102" s="257" t="s">
        <v>1220</v>
      </c>
      <c r="G102" s="43"/>
      <c r="H102" s="43"/>
      <c r="I102" s="222"/>
      <c r="J102" s="43"/>
      <c r="K102" s="43"/>
      <c r="L102" s="47"/>
      <c r="M102" s="223"/>
      <c r="N102" s="224"/>
      <c r="O102" s="87"/>
      <c r="P102" s="87"/>
      <c r="Q102" s="87"/>
      <c r="R102" s="87"/>
      <c r="S102" s="87"/>
      <c r="T102" s="88"/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T102" s="19" t="s">
        <v>208</v>
      </c>
      <c r="AU102" s="19" t="s">
        <v>84</v>
      </c>
    </row>
    <row r="103" s="2" customFormat="1" ht="16.5" customHeight="1">
      <c r="A103" s="41"/>
      <c r="B103" s="42"/>
      <c r="C103" s="207" t="s">
        <v>230</v>
      </c>
      <c r="D103" s="207" t="s">
        <v>152</v>
      </c>
      <c r="E103" s="208" t="s">
        <v>1221</v>
      </c>
      <c r="F103" s="209" t="s">
        <v>1222</v>
      </c>
      <c r="G103" s="210" t="s">
        <v>1090</v>
      </c>
      <c r="H103" s="211">
        <v>1</v>
      </c>
      <c r="I103" s="212"/>
      <c r="J103" s="213">
        <f>ROUND(I103*H103,2)</f>
        <v>0</v>
      </c>
      <c r="K103" s="209" t="s">
        <v>32</v>
      </c>
      <c r="L103" s="47"/>
      <c r="M103" s="214" t="s">
        <v>32</v>
      </c>
      <c r="N103" s="215" t="s">
        <v>47</v>
      </c>
      <c r="O103" s="87"/>
      <c r="P103" s="216">
        <f>O103*H103</f>
        <v>0</v>
      </c>
      <c r="Q103" s="216">
        <v>0</v>
      </c>
      <c r="R103" s="216">
        <f>Q103*H103</f>
        <v>0</v>
      </c>
      <c r="S103" s="216">
        <v>0</v>
      </c>
      <c r="T103" s="217">
        <f>S103*H103</f>
        <v>0</v>
      </c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R103" s="218" t="s">
        <v>157</v>
      </c>
      <c r="AT103" s="218" t="s">
        <v>152</v>
      </c>
      <c r="AU103" s="218" t="s">
        <v>84</v>
      </c>
      <c r="AY103" s="19" t="s">
        <v>150</v>
      </c>
      <c r="BE103" s="219">
        <f>IF(N103="základní",J103,0)</f>
        <v>0</v>
      </c>
      <c r="BF103" s="219">
        <f>IF(N103="snížená",J103,0)</f>
        <v>0</v>
      </c>
      <c r="BG103" s="219">
        <f>IF(N103="zákl. přenesená",J103,0)</f>
        <v>0</v>
      </c>
      <c r="BH103" s="219">
        <f>IF(N103="sníž. přenesená",J103,0)</f>
        <v>0</v>
      </c>
      <c r="BI103" s="219">
        <f>IF(N103="nulová",J103,0)</f>
        <v>0</v>
      </c>
      <c r="BJ103" s="19" t="s">
        <v>84</v>
      </c>
      <c r="BK103" s="219">
        <f>ROUND(I103*H103,2)</f>
        <v>0</v>
      </c>
      <c r="BL103" s="19" t="s">
        <v>157</v>
      </c>
      <c r="BM103" s="218" t="s">
        <v>314</v>
      </c>
    </row>
    <row r="104" s="2" customFormat="1" ht="16.5" customHeight="1">
      <c r="A104" s="41"/>
      <c r="B104" s="42"/>
      <c r="C104" s="207" t="s">
        <v>237</v>
      </c>
      <c r="D104" s="207" t="s">
        <v>152</v>
      </c>
      <c r="E104" s="208" t="s">
        <v>1223</v>
      </c>
      <c r="F104" s="209" t="s">
        <v>1224</v>
      </c>
      <c r="G104" s="210" t="s">
        <v>1090</v>
      </c>
      <c r="H104" s="211">
        <v>1</v>
      </c>
      <c r="I104" s="212"/>
      <c r="J104" s="213">
        <f>ROUND(I104*H104,2)</f>
        <v>0</v>
      </c>
      <c r="K104" s="209" t="s">
        <v>32</v>
      </c>
      <c r="L104" s="47"/>
      <c r="M104" s="214" t="s">
        <v>32</v>
      </c>
      <c r="N104" s="215" t="s">
        <v>47</v>
      </c>
      <c r="O104" s="87"/>
      <c r="P104" s="216">
        <f>O104*H104</f>
        <v>0</v>
      </c>
      <c r="Q104" s="216">
        <v>0</v>
      </c>
      <c r="R104" s="216">
        <f>Q104*H104</f>
        <v>0</v>
      </c>
      <c r="S104" s="216">
        <v>0</v>
      </c>
      <c r="T104" s="217">
        <f>S104*H104</f>
        <v>0</v>
      </c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R104" s="218" t="s">
        <v>157</v>
      </c>
      <c r="AT104" s="218" t="s">
        <v>152</v>
      </c>
      <c r="AU104" s="218" t="s">
        <v>84</v>
      </c>
      <c r="AY104" s="19" t="s">
        <v>150</v>
      </c>
      <c r="BE104" s="219">
        <f>IF(N104="základní",J104,0)</f>
        <v>0</v>
      </c>
      <c r="BF104" s="219">
        <f>IF(N104="snížená",J104,0)</f>
        <v>0</v>
      </c>
      <c r="BG104" s="219">
        <f>IF(N104="zákl. přenesená",J104,0)</f>
        <v>0</v>
      </c>
      <c r="BH104" s="219">
        <f>IF(N104="sníž. přenesená",J104,0)</f>
        <v>0</v>
      </c>
      <c r="BI104" s="219">
        <f>IF(N104="nulová",J104,0)</f>
        <v>0</v>
      </c>
      <c r="BJ104" s="19" t="s">
        <v>84</v>
      </c>
      <c r="BK104" s="219">
        <f>ROUND(I104*H104,2)</f>
        <v>0</v>
      </c>
      <c r="BL104" s="19" t="s">
        <v>157</v>
      </c>
      <c r="BM104" s="218" t="s">
        <v>326</v>
      </c>
    </row>
    <row r="105" s="2" customFormat="1" ht="16.5" customHeight="1">
      <c r="A105" s="41"/>
      <c r="B105" s="42"/>
      <c r="C105" s="207" t="s">
        <v>245</v>
      </c>
      <c r="D105" s="207" t="s">
        <v>152</v>
      </c>
      <c r="E105" s="208" t="s">
        <v>1225</v>
      </c>
      <c r="F105" s="209" t="s">
        <v>1226</v>
      </c>
      <c r="G105" s="210" t="s">
        <v>1090</v>
      </c>
      <c r="H105" s="211">
        <v>1</v>
      </c>
      <c r="I105" s="212"/>
      <c r="J105" s="213">
        <f>ROUND(I105*H105,2)</f>
        <v>0</v>
      </c>
      <c r="K105" s="209" t="s">
        <v>32</v>
      </c>
      <c r="L105" s="47"/>
      <c r="M105" s="214" t="s">
        <v>32</v>
      </c>
      <c r="N105" s="215" t="s">
        <v>47</v>
      </c>
      <c r="O105" s="87"/>
      <c r="P105" s="216">
        <f>O105*H105</f>
        <v>0</v>
      </c>
      <c r="Q105" s="216">
        <v>0</v>
      </c>
      <c r="R105" s="216">
        <f>Q105*H105</f>
        <v>0</v>
      </c>
      <c r="S105" s="216">
        <v>0</v>
      </c>
      <c r="T105" s="217">
        <f>S105*H105</f>
        <v>0</v>
      </c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R105" s="218" t="s">
        <v>157</v>
      </c>
      <c r="AT105" s="218" t="s">
        <v>152</v>
      </c>
      <c r="AU105" s="218" t="s">
        <v>84</v>
      </c>
      <c r="AY105" s="19" t="s">
        <v>150</v>
      </c>
      <c r="BE105" s="219">
        <f>IF(N105="základní",J105,0)</f>
        <v>0</v>
      </c>
      <c r="BF105" s="219">
        <f>IF(N105="snížená",J105,0)</f>
        <v>0</v>
      </c>
      <c r="BG105" s="219">
        <f>IF(N105="zákl. přenesená",J105,0)</f>
        <v>0</v>
      </c>
      <c r="BH105" s="219">
        <f>IF(N105="sníž. přenesená",J105,0)</f>
        <v>0</v>
      </c>
      <c r="BI105" s="219">
        <f>IF(N105="nulová",J105,0)</f>
        <v>0</v>
      </c>
      <c r="BJ105" s="19" t="s">
        <v>84</v>
      </c>
      <c r="BK105" s="219">
        <f>ROUND(I105*H105,2)</f>
        <v>0</v>
      </c>
      <c r="BL105" s="19" t="s">
        <v>157</v>
      </c>
      <c r="BM105" s="218" t="s">
        <v>338</v>
      </c>
    </row>
    <row r="106" s="2" customFormat="1">
      <c r="A106" s="41"/>
      <c r="B106" s="42"/>
      <c r="C106" s="43"/>
      <c r="D106" s="227" t="s">
        <v>208</v>
      </c>
      <c r="E106" s="43"/>
      <c r="F106" s="257" t="s">
        <v>1227</v>
      </c>
      <c r="G106" s="43"/>
      <c r="H106" s="43"/>
      <c r="I106" s="222"/>
      <c r="J106" s="43"/>
      <c r="K106" s="43"/>
      <c r="L106" s="47"/>
      <c r="M106" s="269"/>
      <c r="N106" s="270"/>
      <c r="O106" s="271"/>
      <c r="P106" s="271"/>
      <c r="Q106" s="271"/>
      <c r="R106" s="271"/>
      <c r="S106" s="271"/>
      <c r="T106" s="272"/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T106" s="19" t="s">
        <v>208</v>
      </c>
      <c r="AU106" s="19" t="s">
        <v>84</v>
      </c>
    </row>
    <row r="107" s="2" customFormat="1" ht="6.96" customHeight="1">
      <c r="A107" s="41"/>
      <c r="B107" s="62"/>
      <c r="C107" s="63"/>
      <c r="D107" s="63"/>
      <c r="E107" s="63"/>
      <c r="F107" s="63"/>
      <c r="G107" s="63"/>
      <c r="H107" s="63"/>
      <c r="I107" s="63"/>
      <c r="J107" s="63"/>
      <c r="K107" s="63"/>
      <c r="L107" s="47"/>
      <c r="M107" s="41"/>
      <c r="O107" s="41"/>
      <c r="P107" s="41"/>
      <c r="Q107" s="41"/>
      <c r="R107" s="41"/>
      <c r="S107" s="41"/>
      <c r="T107" s="41"/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</row>
  </sheetData>
  <sheetProtection sheet="1" autoFilter="0" formatColumns="0" formatRows="0" objects="1" scenarios="1" spinCount="100000" saltValue="O8xFxH63F/luOyktpwNG9FCzBmTTSrq0GmytlfaEr5Wv8Zhb3dSr42QVQF4PZ9k2OLdTGFnKYslsObKa5kQYpg==" hashValue="5BmlsMu+VHRi3CjGYMRxUmdxSpgN9Zdcb1RNnglejFKineoGW2HzYEd802C2QaDsAm06GU3fYuywWUsuYx4ywA==" algorithmName="SHA-512" password="CC35"/>
  <autoFilter ref="C79:K106"/>
  <mergeCells count="9">
    <mergeCell ref="E7:H7"/>
    <mergeCell ref="E9:H9"/>
    <mergeCell ref="E18:H18"/>
    <mergeCell ref="E27:H27"/>
    <mergeCell ref="E48:H48"/>
    <mergeCell ref="E50:H50"/>
    <mergeCell ref="E70:H70"/>
    <mergeCell ref="E72:H72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98</v>
      </c>
    </row>
    <row r="3" s="1" customFormat="1" ht="6.96" customHeight="1">
      <c r="B3" s="131"/>
      <c r="C3" s="132"/>
      <c r="D3" s="132"/>
      <c r="E3" s="132"/>
      <c r="F3" s="132"/>
      <c r="G3" s="132"/>
      <c r="H3" s="132"/>
      <c r="I3" s="132"/>
      <c r="J3" s="132"/>
      <c r="K3" s="132"/>
      <c r="L3" s="22"/>
      <c r="AT3" s="19" t="s">
        <v>86</v>
      </c>
    </row>
    <row r="4" s="1" customFormat="1" ht="24.96" customHeight="1">
      <c r="B4" s="22"/>
      <c r="D4" s="133" t="s">
        <v>103</v>
      </c>
      <c r="L4" s="22"/>
      <c r="M4" s="134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35" t="s">
        <v>16</v>
      </c>
      <c r="L6" s="22"/>
    </row>
    <row r="7" s="1" customFormat="1" ht="16.5" customHeight="1">
      <c r="B7" s="22"/>
      <c r="E7" s="136" t="str">
        <f>'Rekapitulace stavby'!K6</f>
        <v>BB úpravy MěÚ Hrádek</v>
      </c>
      <c r="F7" s="135"/>
      <c r="G7" s="135"/>
      <c r="H7" s="135"/>
      <c r="L7" s="22"/>
    </row>
    <row r="8" s="2" customFormat="1" ht="12" customHeight="1">
      <c r="A8" s="41"/>
      <c r="B8" s="47"/>
      <c r="C8" s="41"/>
      <c r="D8" s="135" t="s">
        <v>104</v>
      </c>
      <c r="E8" s="41"/>
      <c r="F8" s="41"/>
      <c r="G8" s="41"/>
      <c r="H8" s="41"/>
      <c r="I8" s="41"/>
      <c r="J8" s="41"/>
      <c r="K8" s="41"/>
      <c r="L8" s="137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</row>
    <row r="9" s="2" customFormat="1" ht="16.5" customHeight="1">
      <c r="A9" s="41"/>
      <c r="B9" s="47"/>
      <c r="C9" s="41"/>
      <c r="D9" s="41"/>
      <c r="E9" s="138" t="s">
        <v>1228</v>
      </c>
      <c r="F9" s="41"/>
      <c r="G9" s="41"/>
      <c r="H9" s="41"/>
      <c r="I9" s="41"/>
      <c r="J9" s="41"/>
      <c r="K9" s="41"/>
      <c r="L9" s="137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>
      <c r="A10" s="41"/>
      <c r="B10" s="47"/>
      <c r="C10" s="41"/>
      <c r="D10" s="41"/>
      <c r="E10" s="41"/>
      <c r="F10" s="41"/>
      <c r="G10" s="41"/>
      <c r="H10" s="41"/>
      <c r="I10" s="41"/>
      <c r="J10" s="41"/>
      <c r="K10" s="41"/>
      <c r="L10" s="137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2" customHeight="1">
      <c r="A11" s="41"/>
      <c r="B11" s="47"/>
      <c r="C11" s="41"/>
      <c r="D11" s="135" t="s">
        <v>18</v>
      </c>
      <c r="E11" s="41"/>
      <c r="F11" s="139" t="s">
        <v>19</v>
      </c>
      <c r="G11" s="41"/>
      <c r="H11" s="41"/>
      <c r="I11" s="135" t="s">
        <v>20</v>
      </c>
      <c r="J11" s="139" t="s">
        <v>32</v>
      </c>
      <c r="K11" s="41"/>
      <c r="L11" s="137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 ht="12" customHeight="1">
      <c r="A12" s="41"/>
      <c r="B12" s="47"/>
      <c r="C12" s="41"/>
      <c r="D12" s="135" t="s">
        <v>22</v>
      </c>
      <c r="E12" s="41"/>
      <c r="F12" s="139" t="s">
        <v>23</v>
      </c>
      <c r="G12" s="41"/>
      <c r="H12" s="41"/>
      <c r="I12" s="135" t="s">
        <v>24</v>
      </c>
      <c r="J12" s="140" t="str">
        <f>'Rekapitulace stavby'!AN8</f>
        <v>9. 5. 2024</v>
      </c>
      <c r="K12" s="41"/>
      <c r="L12" s="137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0.8" customHeight="1">
      <c r="A13" s="41"/>
      <c r="B13" s="47"/>
      <c r="C13" s="41"/>
      <c r="D13" s="41"/>
      <c r="E13" s="41"/>
      <c r="F13" s="41"/>
      <c r="G13" s="41"/>
      <c r="H13" s="41"/>
      <c r="I13" s="41"/>
      <c r="J13" s="41"/>
      <c r="K13" s="41"/>
      <c r="L13" s="137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7"/>
      <c r="C14" s="41"/>
      <c r="D14" s="135" t="s">
        <v>30</v>
      </c>
      <c r="E14" s="41"/>
      <c r="F14" s="41"/>
      <c r="G14" s="41"/>
      <c r="H14" s="41"/>
      <c r="I14" s="135" t="s">
        <v>31</v>
      </c>
      <c r="J14" s="139" t="str">
        <f>IF('Rekapitulace stavby'!AN10="","",'Rekapitulace stavby'!AN10)</f>
        <v/>
      </c>
      <c r="K14" s="41"/>
      <c r="L14" s="137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8" customHeight="1">
      <c r="A15" s="41"/>
      <c r="B15" s="47"/>
      <c r="C15" s="41"/>
      <c r="D15" s="41"/>
      <c r="E15" s="139" t="str">
        <f>IF('Rekapitulace stavby'!E11="","",'Rekapitulace stavby'!E11)</f>
        <v xml:space="preserve"> </v>
      </c>
      <c r="F15" s="41"/>
      <c r="G15" s="41"/>
      <c r="H15" s="41"/>
      <c r="I15" s="135" t="s">
        <v>34</v>
      </c>
      <c r="J15" s="139" t="str">
        <f>IF('Rekapitulace stavby'!AN11="","",'Rekapitulace stavby'!AN11)</f>
        <v/>
      </c>
      <c r="K15" s="41"/>
      <c r="L15" s="137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6.96" customHeight="1">
      <c r="A16" s="41"/>
      <c r="B16" s="47"/>
      <c r="C16" s="41"/>
      <c r="D16" s="41"/>
      <c r="E16" s="41"/>
      <c r="F16" s="41"/>
      <c r="G16" s="41"/>
      <c r="H16" s="41"/>
      <c r="I16" s="41"/>
      <c r="J16" s="41"/>
      <c r="K16" s="41"/>
      <c r="L16" s="137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2" customHeight="1">
      <c r="A17" s="41"/>
      <c r="B17" s="47"/>
      <c r="C17" s="41"/>
      <c r="D17" s="135" t="s">
        <v>35</v>
      </c>
      <c r="E17" s="41"/>
      <c r="F17" s="41"/>
      <c r="G17" s="41"/>
      <c r="H17" s="41"/>
      <c r="I17" s="135" t="s">
        <v>31</v>
      </c>
      <c r="J17" s="35" t="str">
        <f>'Rekapitulace stavby'!AN13</f>
        <v>Vyplň údaj</v>
      </c>
      <c r="K17" s="41"/>
      <c r="L17" s="137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18" customHeight="1">
      <c r="A18" s="41"/>
      <c r="B18" s="47"/>
      <c r="C18" s="41"/>
      <c r="D18" s="41"/>
      <c r="E18" s="35" t="str">
        <f>'Rekapitulace stavby'!E14</f>
        <v>Vyplň údaj</v>
      </c>
      <c r="F18" s="139"/>
      <c r="G18" s="139"/>
      <c r="H18" s="139"/>
      <c r="I18" s="135" t="s">
        <v>34</v>
      </c>
      <c r="J18" s="35" t="str">
        <f>'Rekapitulace stavby'!AN14</f>
        <v>Vyplň údaj</v>
      </c>
      <c r="K18" s="41"/>
      <c r="L18" s="137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6.96" customHeight="1">
      <c r="A19" s="41"/>
      <c r="B19" s="47"/>
      <c r="C19" s="41"/>
      <c r="D19" s="41"/>
      <c r="E19" s="41"/>
      <c r="F19" s="41"/>
      <c r="G19" s="41"/>
      <c r="H19" s="41"/>
      <c r="I19" s="41"/>
      <c r="J19" s="41"/>
      <c r="K19" s="41"/>
      <c r="L19" s="137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2" customHeight="1">
      <c r="A20" s="41"/>
      <c r="B20" s="47"/>
      <c r="C20" s="41"/>
      <c r="D20" s="135" t="s">
        <v>37</v>
      </c>
      <c r="E20" s="41"/>
      <c r="F20" s="41"/>
      <c r="G20" s="41"/>
      <c r="H20" s="41"/>
      <c r="I20" s="135" t="s">
        <v>31</v>
      </c>
      <c r="J20" s="139" t="str">
        <f>IF('Rekapitulace stavby'!AN16="","",'Rekapitulace stavby'!AN16)</f>
        <v/>
      </c>
      <c r="K20" s="41"/>
      <c r="L20" s="137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18" customHeight="1">
      <c r="A21" s="41"/>
      <c r="B21" s="47"/>
      <c r="C21" s="41"/>
      <c r="D21" s="41"/>
      <c r="E21" s="139" t="str">
        <f>IF('Rekapitulace stavby'!E17="","",'Rekapitulace stavby'!E17)</f>
        <v xml:space="preserve"> </v>
      </c>
      <c r="F21" s="41"/>
      <c r="G21" s="41"/>
      <c r="H21" s="41"/>
      <c r="I21" s="135" t="s">
        <v>34</v>
      </c>
      <c r="J21" s="139" t="str">
        <f>IF('Rekapitulace stavby'!AN17="","",'Rekapitulace stavby'!AN17)</f>
        <v/>
      </c>
      <c r="K21" s="41"/>
      <c r="L21" s="137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6.96" customHeight="1">
      <c r="A22" s="41"/>
      <c r="B22" s="47"/>
      <c r="C22" s="41"/>
      <c r="D22" s="41"/>
      <c r="E22" s="41"/>
      <c r="F22" s="41"/>
      <c r="G22" s="41"/>
      <c r="H22" s="41"/>
      <c r="I22" s="41"/>
      <c r="J22" s="41"/>
      <c r="K22" s="41"/>
      <c r="L22" s="137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2" customHeight="1">
      <c r="A23" s="41"/>
      <c r="B23" s="47"/>
      <c r="C23" s="41"/>
      <c r="D23" s="135" t="s">
        <v>39</v>
      </c>
      <c r="E23" s="41"/>
      <c r="F23" s="41"/>
      <c r="G23" s="41"/>
      <c r="H23" s="41"/>
      <c r="I23" s="135" t="s">
        <v>31</v>
      </c>
      <c r="J23" s="139" t="str">
        <f>IF('Rekapitulace stavby'!AN19="","",'Rekapitulace stavby'!AN19)</f>
        <v/>
      </c>
      <c r="K23" s="41"/>
      <c r="L23" s="137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18" customHeight="1">
      <c r="A24" s="41"/>
      <c r="B24" s="47"/>
      <c r="C24" s="41"/>
      <c r="D24" s="41"/>
      <c r="E24" s="139" t="str">
        <f>IF('Rekapitulace stavby'!E20="","",'Rekapitulace stavby'!E20)</f>
        <v xml:space="preserve"> </v>
      </c>
      <c r="F24" s="41"/>
      <c r="G24" s="41"/>
      <c r="H24" s="41"/>
      <c r="I24" s="135" t="s">
        <v>34</v>
      </c>
      <c r="J24" s="139" t="str">
        <f>IF('Rekapitulace stavby'!AN20="","",'Rekapitulace stavby'!AN20)</f>
        <v/>
      </c>
      <c r="K24" s="41"/>
      <c r="L24" s="137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6.96" customHeight="1">
      <c r="A25" s="41"/>
      <c r="B25" s="47"/>
      <c r="C25" s="41"/>
      <c r="D25" s="41"/>
      <c r="E25" s="41"/>
      <c r="F25" s="41"/>
      <c r="G25" s="41"/>
      <c r="H25" s="41"/>
      <c r="I25" s="41"/>
      <c r="J25" s="41"/>
      <c r="K25" s="41"/>
      <c r="L25" s="137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2" customHeight="1">
      <c r="A26" s="41"/>
      <c r="B26" s="47"/>
      <c r="C26" s="41"/>
      <c r="D26" s="135" t="s">
        <v>40</v>
      </c>
      <c r="E26" s="41"/>
      <c r="F26" s="41"/>
      <c r="G26" s="41"/>
      <c r="H26" s="41"/>
      <c r="I26" s="41"/>
      <c r="J26" s="41"/>
      <c r="K26" s="41"/>
      <c r="L26" s="137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8" customFormat="1" ht="16.5" customHeight="1">
      <c r="A27" s="141"/>
      <c r="B27" s="142"/>
      <c r="C27" s="141"/>
      <c r="D27" s="141"/>
      <c r="E27" s="143" t="s">
        <v>32</v>
      </c>
      <c r="F27" s="143"/>
      <c r="G27" s="143"/>
      <c r="H27" s="143"/>
      <c r="I27" s="141"/>
      <c r="J27" s="141"/>
      <c r="K27" s="141"/>
      <c r="L27" s="144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  <c r="AC27" s="141"/>
      <c r="AD27" s="141"/>
      <c r="AE27" s="141"/>
    </row>
    <row r="28" s="2" customFormat="1" ht="6.96" customHeight="1">
      <c r="A28" s="41"/>
      <c r="B28" s="47"/>
      <c r="C28" s="41"/>
      <c r="D28" s="41"/>
      <c r="E28" s="41"/>
      <c r="F28" s="41"/>
      <c r="G28" s="41"/>
      <c r="H28" s="41"/>
      <c r="I28" s="41"/>
      <c r="J28" s="41"/>
      <c r="K28" s="41"/>
      <c r="L28" s="137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2" customFormat="1" ht="6.96" customHeight="1">
      <c r="A29" s="41"/>
      <c r="B29" s="47"/>
      <c r="C29" s="41"/>
      <c r="D29" s="145"/>
      <c r="E29" s="145"/>
      <c r="F29" s="145"/>
      <c r="G29" s="145"/>
      <c r="H29" s="145"/>
      <c r="I29" s="145"/>
      <c r="J29" s="145"/>
      <c r="K29" s="145"/>
      <c r="L29" s="137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</row>
    <row r="30" s="2" customFormat="1" ht="25.44" customHeight="1">
      <c r="A30" s="41"/>
      <c r="B30" s="47"/>
      <c r="C30" s="41"/>
      <c r="D30" s="146" t="s">
        <v>42</v>
      </c>
      <c r="E30" s="41"/>
      <c r="F30" s="41"/>
      <c r="G30" s="41"/>
      <c r="H30" s="41"/>
      <c r="I30" s="41"/>
      <c r="J30" s="147">
        <f>ROUND(J87, 2)</f>
        <v>0</v>
      </c>
      <c r="K30" s="41"/>
      <c r="L30" s="137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7"/>
      <c r="C31" s="41"/>
      <c r="D31" s="145"/>
      <c r="E31" s="145"/>
      <c r="F31" s="145"/>
      <c r="G31" s="145"/>
      <c r="H31" s="145"/>
      <c r="I31" s="145"/>
      <c r="J31" s="145"/>
      <c r="K31" s="145"/>
      <c r="L31" s="137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14.4" customHeight="1">
      <c r="A32" s="41"/>
      <c r="B32" s="47"/>
      <c r="C32" s="41"/>
      <c r="D32" s="41"/>
      <c r="E32" s="41"/>
      <c r="F32" s="148" t="s">
        <v>44</v>
      </c>
      <c r="G32" s="41"/>
      <c r="H32" s="41"/>
      <c r="I32" s="148" t="s">
        <v>43</v>
      </c>
      <c r="J32" s="148" t="s">
        <v>45</v>
      </c>
      <c r="K32" s="41"/>
      <c r="L32" s="137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14.4" customHeight="1">
      <c r="A33" s="41"/>
      <c r="B33" s="47"/>
      <c r="C33" s="41"/>
      <c r="D33" s="149" t="s">
        <v>46</v>
      </c>
      <c r="E33" s="135" t="s">
        <v>47</v>
      </c>
      <c r="F33" s="150">
        <f>ROUND((SUM(BE87:BE199)),  2)</f>
        <v>0</v>
      </c>
      <c r="G33" s="41"/>
      <c r="H33" s="41"/>
      <c r="I33" s="151">
        <v>0.20999999999999999</v>
      </c>
      <c r="J33" s="150">
        <f>ROUND(((SUM(BE87:BE199))*I33),  2)</f>
        <v>0</v>
      </c>
      <c r="K33" s="41"/>
      <c r="L33" s="137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7"/>
      <c r="C34" s="41"/>
      <c r="D34" s="41"/>
      <c r="E34" s="135" t="s">
        <v>48</v>
      </c>
      <c r="F34" s="150">
        <f>ROUND((SUM(BF87:BF199)),  2)</f>
        <v>0</v>
      </c>
      <c r="G34" s="41"/>
      <c r="H34" s="41"/>
      <c r="I34" s="151">
        <v>0.12</v>
      </c>
      <c r="J34" s="150">
        <f>ROUND(((SUM(BF87:BF199))*I34),  2)</f>
        <v>0</v>
      </c>
      <c r="K34" s="41"/>
      <c r="L34" s="137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hidden="1" s="2" customFormat="1" ht="14.4" customHeight="1">
      <c r="A35" s="41"/>
      <c r="B35" s="47"/>
      <c r="C35" s="41"/>
      <c r="D35" s="41"/>
      <c r="E35" s="135" t="s">
        <v>49</v>
      </c>
      <c r="F35" s="150">
        <f>ROUND((SUM(BG87:BG199)),  2)</f>
        <v>0</v>
      </c>
      <c r="G35" s="41"/>
      <c r="H35" s="41"/>
      <c r="I35" s="151">
        <v>0.20999999999999999</v>
      </c>
      <c r="J35" s="150">
        <f>0</f>
        <v>0</v>
      </c>
      <c r="K35" s="41"/>
      <c r="L35" s="137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hidden="1" s="2" customFormat="1" ht="14.4" customHeight="1">
      <c r="A36" s="41"/>
      <c r="B36" s="47"/>
      <c r="C36" s="41"/>
      <c r="D36" s="41"/>
      <c r="E36" s="135" t="s">
        <v>50</v>
      </c>
      <c r="F36" s="150">
        <f>ROUND((SUM(BH87:BH199)),  2)</f>
        <v>0</v>
      </c>
      <c r="G36" s="41"/>
      <c r="H36" s="41"/>
      <c r="I36" s="151">
        <v>0.12</v>
      </c>
      <c r="J36" s="150">
        <f>0</f>
        <v>0</v>
      </c>
      <c r="K36" s="41"/>
      <c r="L36" s="137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7"/>
      <c r="C37" s="41"/>
      <c r="D37" s="41"/>
      <c r="E37" s="135" t="s">
        <v>51</v>
      </c>
      <c r="F37" s="150">
        <f>ROUND((SUM(BI87:BI199)),  2)</f>
        <v>0</v>
      </c>
      <c r="G37" s="41"/>
      <c r="H37" s="41"/>
      <c r="I37" s="151">
        <v>0</v>
      </c>
      <c r="J37" s="150">
        <f>0</f>
        <v>0</v>
      </c>
      <c r="K37" s="41"/>
      <c r="L37" s="137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s="2" customFormat="1" ht="6.96" customHeight="1">
      <c r="A38" s="41"/>
      <c r="B38" s="47"/>
      <c r="C38" s="41"/>
      <c r="D38" s="41"/>
      <c r="E38" s="41"/>
      <c r="F38" s="41"/>
      <c r="G38" s="41"/>
      <c r="H38" s="41"/>
      <c r="I38" s="41"/>
      <c r="J38" s="41"/>
      <c r="K38" s="41"/>
      <c r="L38" s="137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s="2" customFormat="1" ht="25.44" customHeight="1">
      <c r="A39" s="41"/>
      <c r="B39" s="47"/>
      <c r="C39" s="152"/>
      <c r="D39" s="153" t="s">
        <v>52</v>
      </c>
      <c r="E39" s="154"/>
      <c r="F39" s="154"/>
      <c r="G39" s="155" t="s">
        <v>53</v>
      </c>
      <c r="H39" s="156" t="s">
        <v>54</v>
      </c>
      <c r="I39" s="154"/>
      <c r="J39" s="157">
        <f>SUM(J30:J37)</f>
        <v>0</v>
      </c>
      <c r="K39" s="158"/>
      <c r="L39" s="137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14.4" customHeight="1">
      <c r="A40" s="41"/>
      <c r="B40" s="159"/>
      <c r="C40" s="160"/>
      <c r="D40" s="160"/>
      <c r="E40" s="160"/>
      <c r="F40" s="160"/>
      <c r="G40" s="160"/>
      <c r="H40" s="160"/>
      <c r="I40" s="160"/>
      <c r="J40" s="160"/>
      <c r="K40" s="160"/>
      <c r="L40" s="137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4" s="2" customFormat="1" ht="6.96" customHeight="1">
      <c r="A44" s="41"/>
      <c r="B44" s="161"/>
      <c r="C44" s="162"/>
      <c r="D44" s="162"/>
      <c r="E44" s="162"/>
      <c r="F44" s="162"/>
      <c r="G44" s="162"/>
      <c r="H44" s="162"/>
      <c r="I44" s="162"/>
      <c r="J44" s="162"/>
      <c r="K44" s="162"/>
      <c r="L44" s="137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</row>
    <row r="45" s="2" customFormat="1" ht="24.96" customHeight="1">
      <c r="A45" s="41"/>
      <c r="B45" s="42"/>
      <c r="C45" s="25" t="s">
        <v>106</v>
      </c>
      <c r="D45" s="43"/>
      <c r="E45" s="43"/>
      <c r="F45" s="43"/>
      <c r="G45" s="43"/>
      <c r="H45" s="43"/>
      <c r="I45" s="43"/>
      <c r="J45" s="43"/>
      <c r="K45" s="43"/>
      <c r="L45" s="137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</row>
    <row r="46" s="2" customFormat="1" ht="6.96" customHeight="1">
      <c r="A46" s="41"/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137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12" customHeight="1">
      <c r="A47" s="41"/>
      <c r="B47" s="42"/>
      <c r="C47" s="34" t="s">
        <v>16</v>
      </c>
      <c r="D47" s="43"/>
      <c r="E47" s="43"/>
      <c r="F47" s="43"/>
      <c r="G47" s="43"/>
      <c r="H47" s="43"/>
      <c r="I47" s="43"/>
      <c r="J47" s="43"/>
      <c r="K47" s="43"/>
      <c r="L47" s="137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16.5" customHeight="1">
      <c r="A48" s="41"/>
      <c r="B48" s="42"/>
      <c r="C48" s="43"/>
      <c r="D48" s="43"/>
      <c r="E48" s="163" t="str">
        <f>E7</f>
        <v>BB úpravy MěÚ Hrádek</v>
      </c>
      <c r="F48" s="34"/>
      <c r="G48" s="34"/>
      <c r="H48" s="34"/>
      <c r="I48" s="43"/>
      <c r="J48" s="43"/>
      <c r="K48" s="43"/>
      <c r="L48" s="137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4" t="s">
        <v>104</v>
      </c>
      <c r="D49" s="43"/>
      <c r="E49" s="43"/>
      <c r="F49" s="43"/>
      <c r="G49" s="43"/>
      <c r="H49" s="43"/>
      <c r="I49" s="43"/>
      <c r="J49" s="43"/>
      <c r="K49" s="43"/>
      <c r="L49" s="137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16.5" customHeight="1">
      <c r="A50" s="41"/>
      <c r="B50" s="42"/>
      <c r="C50" s="43"/>
      <c r="D50" s="43"/>
      <c r="E50" s="72" t="str">
        <f>E9</f>
        <v>D.1.5 - ZTI</v>
      </c>
      <c r="F50" s="43"/>
      <c r="G50" s="43"/>
      <c r="H50" s="43"/>
      <c r="I50" s="43"/>
      <c r="J50" s="43"/>
      <c r="K50" s="43"/>
      <c r="L50" s="137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2" customFormat="1" ht="6.96" customHeight="1">
      <c r="A51" s="41"/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137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</row>
    <row r="52" s="2" customFormat="1" ht="12" customHeight="1">
      <c r="A52" s="41"/>
      <c r="B52" s="42"/>
      <c r="C52" s="34" t="s">
        <v>22</v>
      </c>
      <c r="D52" s="43"/>
      <c r="E52" s="43"/>
      <c r="F52" s="29" t="str">
        <f>F12</f>
        <v>Hrádek u Rokycan</v>
      </c>
      <c r="G52" s="43"/>
      <c r="H52" s="43"/>
      <c r="I52" s="34" t="s">
        <v>24</v>
      </c>
      <c r="J52" s="75" t="str">
        <f>IF(J12="","",J12)</f>
        <v>9. 5. 2024</v>
      </c>
      <c r="K52" s="43"/>
      <c r="L52" s="137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6.96" customHeight="1">
      <c r="A53" s="41"/>
      <c r="B53" s="42"/>
      <c r="C53" s="43"/>
      <c r="D53" s="43"/>
      <c r="E53" s="43"/>
      <c r="F53" s="43"/>
      <c r="G53" s="43"/>
      <c r="H53" s="43"/>
      <c r="I53" s="43"/>
      <c r="J53" s="43"/>
      <c r="K53" s="43"/>
      <c r="L53" s="137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15.15" customHeight="1">
      <c r="A54" s="41"/>
      <c r="B54" s="42"/>
      <c r="C54" s="34" t="s">
        <v>30</v>
      </c>
      <c r="D54" s="43"/>
      <c r="E54" s="43"/>
      <c r="F54" s="29" t="str">
        <f>E15</f>
        <v xml:space="preserve"> </v>
      </c>
      <c r="G54" s="43"/>
      <c r="H54" s="43"/>
      <c r="I54" s="34" t="s">
        <v>37</v>
      </c>
      <c r="J54" s="39" t="str">
        <f>E21</f>
        <v xml:space="preserve"> </v>
      </c>
      <c r="K54" s="43"/>
      <c r="L54" s="137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15.15" customHeight="1">
      <c r="A55" s="41"/>
      <c r="B55" s="42"/>
      <c r="C55" s="34" t="s">
        <v>35</v>
      </c>
      <c r="D55" s="43"/>
      <c r="E55" s="43"/>
      <c r="F55" s="29" t="str">
        <f>IF(E18="","",E18)</f>
        <v>Vyplň údaj</v>
      </c>
      <c r="G55" s="43"/>
      <c r="H55" s="43"/>
      <c r="I55" s="34" t="s">
        <v>39</v>
      </c>
      <c r="J55" s="39" t="str">
        <f>E24</f>
        <v xml:space="preserve"> </v>
      </c>
      <c r="K55" s="43"/>
      <c r="L55" s="137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0.32" customHeight="1">
      <c r="A56" s="41"/>
      <c r="B56" s="42"/>
      <c r="C56" s="43"/>
      <c r="D56" s="43"/>
      <c r="E56" s="43"/>
      <c r="F56" s="43"/>
      <c r="G56" s="43"/>
      <c r="H56" s="43"/>
      <c r="I56" s="43"/>
      <c r="J56" s="43"/>
      <c r="K56" s="43"/>
      <c r="L56" s="137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29.28" customHeight="1">
      <c r="A57" s="41"/>
      <c r="B57" s="42"/>
      <c r="C57" s="164" t="s">
        <v>107</v>
      </c>
      <c r="D57" s="165"/>
      <c r="E57" s="165"/>
      <c r="F57" s="165"/>
      <c r="G57" s="165"/>
      <c r="H57" s="165"/>
      <c r="I57" s="165"/>
      <c r="J57" s="166" t="s">
        <v>108</v>
      </c>
      <c r="K57" s="165"/>
      <c r="L57" s="137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10.32" customHeight="1">
      <c r="A58" s="41"/>
      <c r="B58" s="42"/>
      <c r="C58" s="43"/>
      <c r="D58" s="43"/>
      <c r="E58" s="43"/>
      <c r="F58" s="43"/>
      <c r="G58" s="43"/>
      <c r="H58" s="43"/>
      <c r="I58" s="43"/>
      <c r="J58" s="43"/>
      <c r="K58" s="43"/>
      <c r="L58" s="137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22.8" customHeight="1">
      <c r="A59" s="41"/>
      <c r="B59" s="42"/>
      <c r="C59" s="167" t="s">
        <v>74</v>
      </c>
      <c r="D59" s="43"/>
      <c r="E59" s="43"/>
      <c r="F59" s="43"/>
      <c r="G59" s="43"/>
      <c r="H59" s="43"/>
      <c r="I59" s="43"/>
      <c r="J59" s="105">
        <f>J87</f>
        <v>0</v>
      </c>
      <c r="K59" s="43"/>
      <c r="L59" s="137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U59" s="19" t="s">
        <v>109</v>
      </c>
    </row>
    <row r="60" s="9" customFormat="1" ht="24.96" customHeight="1">
      <c r="A60" s="9"/>
      <c r="B60" s="168"/>
      <c r="C60" s="169"/>
      <c r="D60" s="170" t="s">
        <v>110</v>
      </c>
      <c r="E60" s="171"/>
      <c r="F60" s="171"/>
      <c r="G60" s="171"/>
      <c r="H60" s="171"/>
      <c r="I60" s="171"/>
      <c r="J60" s="172">
        <f>J88</f>
        <v>0</v>
      </c>
      <c r="K60" s="169"/>
      <c r="L60" s="173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4"/>
      <c r="C61" s="175"/>
      <c r="D61" s="176" t="s">
        <v>113</v>
      </c>
      <c r="E61" s="177"/>
      <c r="F61" s="177"/>
      <c r="G61" s="177"/>
      <c r="H61" s="177"/>
      <c r="I61" s="177"/>
      <c r="J61" s="178">
        <f>J89</f>
        <v>0</v>
      </c>
      <c r="K61" s="175"/>
      <c r="L61" s="179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4"/>
      <c r="C62" s="175"/>
      <c r="D62" s="176" t="s">
        <v>115</v>
      </c>
      <c r="E62" s="177"/>
      <c r="F62" s="177"/>
      <c r="G62" s="177"/>
      <c r="H62" s="177"/>
      <c r="I62" s="177"/>
      <c r="J62" s="178">
        <f>J92</f>
        <v>0</v>
      </c>
      <c r="K62" s="175"/>
      <c r="L62" s="179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4"/>
      <c r="C63" s="175"/>
      <c r="D63" s="176" t="s">
        <v>117</v>
      </c>
      <c r="E63" s="177"/>
      <c r="F63" s="177"/>
      <c r="G63" s="177"/>
      <c r="H63" s="177"/>
      <c r="I63" s="177"/>
      <c r="J63" s="178">
        <f>J95</f>
        <v>0</v>
      </c>
      <c r="K63" s="175"/>
      <c r="L63" s="179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9" customFormat="1" ht="24.96" customHeight="1">
      <c r="A64" s="9"/>
      <c r="B64" s="168"/>
      <c r="C64" s="169"/>
      <c r="D64" s="170" t="s">
        <v>118</v>
      </c>
      <c r="E64" s="171"/>
      <c r="F64" s="171"/>
      <c r="G64" s="171"/>
      <c r="H64" s="171"/>
      <c r="I64" s="171"/>
      <c r="J64" s="172">
        <f>J98</f>
        <v>0</v>
      </c>
      <c r="K64" s="169"/>
      <c r="L64" s="173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10" customFormat="1" ht="19.92" customHeight="1">
      <c r="A65" s="10"/>
      <c r="B65" s="174"/>
      <c r="C65" s="175"/>
      <c r="D65" s="176" t="s">
        <v>1229</v>
      </c>
      <c r="E65" s="177"/>
      <c r="F65" s="177"/>
      <c r="G65" s="177"/>
      <c r="H65" s="177"/>
      <c r="I65" s="177"/>
      <c r="J65" s="178">
        <f>J99</f>
        <v>0</v>
      </c>
      <c r="K65" s="175"/>
      <c r="L65" s="179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74"/>
      <c r="C66" s="175"/>
      <c r="D66" s="176" t="s">
        <v>1230</v>
      </c>
      <c r="E66" s="177"/>
      <c r="F66" s="177"/>
      <c r="G66" s="177"/>
      <c r="H66" s="177"/>
      <c r="I66" s="177"/>
      <c r="J66" s="178">
        <f>J134</f>
        <v>0</v>
      </c>
      <c r="K66" s="175"/>
      <c r="L66" s="179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74"/>
      <c r="C67" s="175"/>
      <c r="D67" s="176" t="s">
        <v>1231</v>
      </c>
      <c r="E67" s="177"/>
      <c r="F67" s="177"/>
      <c r="G67" s="177"/>
      <c r="H67" s="177"/>
      <c r="I67" s="177"/>
      <c r="J67" s="178">
        <f>J149</f>
        <v>0</v>
      </c>
      <c r="K67" s="175"/>
      <c r="L67" s="179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2" customFormat="1" ht="21.84" customHeight="1">
      <c r="A68" s="41"/>
      <c r="B68" s="42"/>
      <c r="C68" s="43"/>
      <c r="D68" s="43"/>
      <c r="E68" s="43"/>
      <c r="F68" s="43"/>
      <c r="G68" s="43"/>
      <c r="H68" s="43"/>
      <c r="I68" s="43"/>
      <c r="J68" s="43"/>
      <c r="K68" s="43"/>
      <c r="L68" s="137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</row>
    <row r="69" s="2" customFormat="1" ht="6.96" customHeight="1">
      <c r="A69" s="41"/>
      <c r="B69" s="62"/>
      <c r="C69" s="63"/>
      <c r="D69" s="63"/>
      <c r="E69" s="63"/>
      <c r="F69" s="63"/>
      <c r="G69" s="63"/>
      <c r="H69" s="63"/>
      <c r="I69" s="63"/>
      <c r="J69" s="63"/>
      <c r="K69" s="63"/>
      <c r="L69" s="137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</row>
    <row r="73" s="2" customFormat="1" ht="6.96" customHeight="1">
      <c r="A73" s="41"/>
      <c r="B73" s="64"/>
      <c r="C73" s="65"/>
      <c r="D73" s="65"/>
      <c r="E73" s="65"/>
      <c r="F73" s="65"/>
      <c r="G73" s="65"/>
      <c r="H73" s="65"/>
      <c r="I73" s="65"/>
      <c r="J73" s="65"/>
      <c r="K73" s="65"/>
      <c r="L73" s="137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</row>
    <row r="74" s="2" customFormat="1" ht="24.96" customHeight="1">
      <c r="A74" s="41"/>
      <c r="B74" s="42"/>
      <c r="C74" s="25" t="s">
        <v>135</v>
      </c>
      <c r="D74" s="43"/>
      <c r="E74" s="43"/>
      <c r="F74" s="43"/>
      <c r="G74" s="43"/>
      <c r="H74" s="43"/>
      <c r="I74" s="43"/>
      <c r="J74" s="43"/>
      <c r="K74" s="43"/>
      <c r="L74" s="137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</row>
    <row r="75" s="2" customFormat="1" ht="6.96" customHeight="1">
      <c r="A75" s="41"/>
      <c r="B75" s="42"/>
      <c r="C75" s="43"/>
      <c r="D75" s="43"/>
      <c r="E75" s="43"/>
      <c r="F75" s="43"/>
      <c r="G75" s="43"/>
      <c r="H75" s="43"/>
      <c r="I75" s="43"/>
      <c r="J75" s="43"/>
      <c r="K75" s="43"/>
      <c r="L75" s="137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</row>
    <row r="76" s="2" customFormat="1" ht="12" customHeight="1">
      <c r="A76" s="41"/>
      <c r="B76" s="42"/>
      <c r="C76" s="34" t="s">
        <v>16</v>
      </c>
      <c r="D76" s="43"/>
      <c r="E76" s="43"/>
      <c r="F76" s="43"/>
      <c r="G76" s="43"/>
      <c r="H76" s="43"/>
      <c r="I76" s="43"/>
      <c r="J76" s="43"/>
      <c r="K76" s="43"/>
      <c r="L76" s="137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</row>
    <row r="77" s="2" customFormat="1" ht="16.5" customHeight="1">
      <c r="A77" s="41"/>
      <c r="B77" s="42"/>
      <c r="C77" s="43"/>
      <c r="D77" s="43"/>
      <c r="E77" s="163" t="str">
        <f>E7</f>
        <v>BB úpravy MěÚ Hrádek</v>
      </c>
      <c r="F77" s="34"/>
      <c r="G77" s="34"/>
      <c r="H77" s="34"/>
      <c r="I77" s="43"/>
      <c r="J77" s="43"/>
      <c r="K77" s="43"/>
      <c r="L77" s="137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</row>
    <row r="78" s="2" customFormat="1" ht="12" customHeight="1">
      <c r="A78" s="41"/>
      <c r="B78" s="42"/>
      <c r="C78" s="34" t="s">
        <v>104</v>
      </c>
      <c r="D78" s="43"/>
      <c r="E78" s="43"/>
      <c r="F78" s="43"/>
      <c r="G78" s="43"/>
      <c r="H78" s="43"/>
      <c r="I78" s="43"/>
      <c r="J78" s="43"/>
      <c r="K78" s="43"/>
      <c r="L78" s="137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</row>
    <row r="79" s="2" customFormat="1" ht="16.5" customHeight="1">
      <c r="A79" s="41"/>
      <c r="B79" s="42"/>
      <c r="C79" s="43"/>
      <c r="D79" s="43"/>
      <c r="E79" s="72" t="str">
        <f>E9</f>
        <v>D.1.5 - ZTI</v>
      </c>
      <c r="F79" s="43"/>
      <c r="G79" s="43"/>
      <c r="H79" s="43"/>
      <c r="I79" s="43"/>
      <c r="J79" s="43"/>
      <c r="K79" s="43"/>
      <c r="L79" s="137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</row>
    <row r="80" s="2" customFormat="1" ht="6.96" customHeight="1">
      <c r="A80" s="41"/>
      <c r="B80" s="42"/>
      <c r="C80" s="43"/>
      <c r="D80" s="43"/>
      <c r="E80" s="43"/>
      <c r="F80" s="43"/>
      <c r="G80" s="43"/>
      <c r="H80" s="43"/>
      <c r="I80" s="43"/>
      <c r="J80" s="43"/>
      <c r="K80" s="43"/>
      <c r="L80" s="137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</row>
    <row r="81" s="2" customFormat="1" ht="12" customHeight="1">
      <c r="A81" s="41"/>
      <c r="B81" s="42"/>
      <c r="C81" s="34" t="s">
        <v>22</v>
      </c>
      <c r="D81" s="43"/>
      <c r="E81" s="43"/>
      <c r="F81" s="29" t="str">
        <f>F12</f>
        <v>Hrádek u Rokycan</v>
      </c>
      <c r="G81" s="43"/>
      <c r="H81" s="43"/>
      <c r="I81" s="34" t="s">
        <v>24</v>
      </c>
      <c r="J81" s="75" t="str">
        <f>IF(J12="","",J12)</f>
        <v>9. 5. 2024</v>
      </c>
      <c r="K81" s="43"/>
      <c r="L81" s="137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</row>
    <row r="82" s="2" customFormat="1" ht="6.96" customHeight="1">
      <c r="A82" s="41"/>
      <c r="B82" s="42"/>
      <c r="C82" s="43"/>
      <c r="D82" s="43"/>
      <c r="E82" s="43"/>
      <c r="F82" s="43"/>
      <c r="G82" s="43"/>
      <c r="H82" s="43"/>
      <c r="I82" s="43"/>
      <c r="J82" s="43"/>
      <c r="K82" s="43"/>
      <c r="L82" s="137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</row>
    <row r="83" s="2" customFormat="1" ht="15.15" customHeight="1">
      <c r="A83" s="41"/>
      <c r="B83" s="42"/>
      <c r="C83" s="34" t="s">
        <v>30</v>
      </c>
      <c r="D83" s="43"/>
      <c r="E83" s="43"/>
      <c r="F83" s="29" t="str">
        <f>E15</f>
        <v xml:space="preserve"> </v>
      </c>
      <c r="G83" s="43"/>
      <c r="H83" s="43"/>
      <c r="I83" s="34" t="s">
        <v>37</v>
      </c>
      <c r="J83" s="39" t="str">
        <f>E21</f>
        <v xml:space="preserve"> </v>
      </c>
      <c r="K83" s="43"/>
      <c r="L83" s="137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</row>
    <row r="84" s="2" customFormat="1" ht="15.15" customHeight="1">
      <c r="A84" s="41"/>
      <c r="B84" s="42"/>
      <c r="C84" s="34" t="s">
        <v>35</v>
      </c>
      <c r="D84" s="43"/>
      <c r="E84" s="43"/>
      <c r="F84" s="29" t="str">
        <f>IF(E18="","",E18)</f>
        <v>Vyplň údaj</v>
      </c>
      <c r="G84" s="43"/>
      <c r="H84" s="43"/>
      <c r="I84" s="34" t="s">
        <v>39</v>
      </c>
      <c r="J84" s="39" t="str">
        <f>E24</f>
        <v xml:space="preserve"> </v>
      </c>
      <c r="K84" s="43"/>
      <c r="L84" s="137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</row>
    <row r="85" s="2" customFormat="1" ht="10.32" customHeight="1">
      <c r="A85" s="41"/>
      <c r="B85" s="42"/>
      <c r="C85" s="43"/>
      <c r="D85" s="43"/>
      <c r="E85" s="43"/>
      <c r="F85" s="43"/>
      <c r="G85" s="43"/>
      <c r="H85" s="43"/>
      <c r="I85" s="43"/>
      <c r="J85" s="43"/>
      <c r="K85" s="43"/>
      <c r="L85" s="137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</row>
    <row r="86" s="11" customFormat="1" ht="29.28" customHeight="1">
      <c r="A86" s="180"/>
      <c r="B86" s="181"/>
      <c r="C86" s="182" t="s">
        <v>136</v>
      </c>
      <c r="D86" s="183" t="s">
        <v>61</v>
      </c>
      <c r="E86" s="183" t="s">
        <v>57</v>
      </c>
      <c r="F86" s="183" t="s">
        <v>58</v>
      </c>
      <c r="G86" s="183" t="s">
        <v>137</v>
      </c>
      <c r="H86" s="183" t="s">
        <v>138</v>
      </c>
      <c r="I86" s="183" t="s">
        <v>139</v>
      </c>
      <c r="J86" s="183" t="s">
        <v>108</v>
      </c>
      <c r="K86" s="184" t="s">
        <v>140</v>
      </c>
      <c r="L86" s="185"/>
      <c r="M86" s="95" t="s">
        <v>32</v>
      </c>
      <c r="N86" s="96" t="s">
        <v>46</v>
      </c>
      <c r="O86" s="96" t="s">
        <v>141</v>
      </c>
      <c r="P86" s="96" t="s">
        <v>142</v>
      </c>
      <c r="Q86" s="96" t="s">
        <v>143</v>
      </c>
      <c r="R86" s="96" t="s">
        <v>144</v>
      </c>
      <c r="S86" s="96" t="s">
        <v>145</v>
      </c>
      <c r="T86" s="97" t="s">
        <v>146</v>
      </c>
      <c r="U86" s="180"/>
      <c r="V86" s="180"/>
      <c r="W86" s="180"/>
      <c r="X86" s="180"/>
      <c r="Y86" s="180"/>
      <c r="Z86" s="180"/>
      <c r="AA86" s="180"/>
      <c r="AB86" s="180"/>
      <c r="AC86" s="180"/>
      <c r="AD86" s="180"/>
      <c r="AE86" s="180"/>
    </row>
    <row r="87" s="2" customFormat="1" ht="22.8" customHeight="1">
      <c r="A87" s="41"/>
      <c r="B87" s="42"/>
      <c r="C87" s="102" t="s">
        <v>147</v>
      </c>
      <c r="D87" s="43"/>
      <c r="E87" s="43"/>
      <c r="F87" s="43"/>
      <c r="G87" s="43"/>
      <c r="H87" s="43"/>
      <c r="I87" s="43"/>
      <c r="J87" s="186">
        <f>BK87</f>
        <v>0</v>
      </c>
      <c r="K87" s="43"/>
      <c r="L87" s="47"/>
      <c r="M87" s="98"/>
      <c r="N87" s="187"/>
      <c r="O87" s="99"/>
      <c r="P87" s="188">
        <f>P88+P98</f>
        <v>0</v>
      </c>
      <c r="Q87" s="99"/>
      <c r="R87" s="188">
        <f>R88+R98</f>
        <v>0.16864119999999999</v>
      </c>
      <c r="S87" s="99"/>
      <c r="T87" s="189">
        <f>T88+T98</f>
        <v>0.11663999999999999</v>
      </c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T87" s="19" t="s">
        <v>75</v>
      </c>
      <c r="AU87" s="19" t="s">
        <v>109</v>
      </c>
      <c r="BK87" s="190">
        <f>BK88+BK98</f>
        <v>0</v>
      </c>
    </row>
    <row r="88" s="12" customFormat="1" ht="25.92" customHeight="1">
      <c r="A88" s="12"/>
      <c r="B88" s="191"/>
      <c r="C88" s="192"/>
      <c r="D88" s="193" t="s">
        <v>75</v>
      </c>
      <c r="E88" s="194" t="s">
        <v>148</v>
      </c>
      <c r="F88" s="194" t="s">
        <v>149</v>
      </c>
      <c r="G88" s="192"/>
      <c r="H88" s="192"/>
      <c r="I88" s="195"/>
      <c r="J88" s="196">
        <f>BK88</f>
        <v>0</v>
      </c>
      <c r="K88" s="192"/>
      <c r="L88" s="197"/>
      <c r="M88" s="198"/>
      <c r="N88" s="199"/>
      <c r="O88" s="199"/>
      <c r="P88" s="200">
        <f>P89+P92+P95</f>
        <v>0</v>
      </c>
      <c r="Q88" s="199"/>
      <c r="R88" s="200">
        <f>R89+R92+R95</f>
        <v>0.062111200000000005</v>
      </c>
      <c r="S88" s="199"/>
      <c r="T88" s="201">
        <f>T89+T92+T95</f>
        <v>0.0060000000000000001</v>
      </c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R88" s="202" t="s">
        <v>84</v>
      </c>
      <c r="AT88" s="203" t="s">
        <v>75</v>
      </c>
      <c r="AU88" s="203" t="s">
        <v>76</v>
      </c>
      <c r="AY88" s="202" t="s">
        <v>150</v>
      </c>
      <c r="BK88" s="204">
        <f>BK89+BK92+BK95</f>
        <v>0</v>
      </c>
    </row>
    <row r="89" s="12" customFormat="1" ht="22.8" customHeight="1">
      <c r="A89" s="12"/>
      <c r="B89" s="191"/>
      <c r="C89" s="192"/>
      <c r="D89" s="193" t="s">
        <v>75</v>
      </c>
      <c r="E89" s="205" t="s">
        <v>168</v>
      </c>
      <c r="F89" s="205" t="s">
        <v>244</v>
      </c>
      <c r="G89" s="192"/>
      <c r="H89" s="192"/>
      <c r="I89" s="195"/>
      <c r="J89" s="206">
        <f>BK89</f>
        <v>0</v>
      </c>
      <c r="K89" s="192"/>
      <c r="L89" s="197"/>
      <c r="M89" s="198"/>
      <c r="N89" s="199"/>
      <c r="O89" s="199"/>
      <c r="P89" s="200">
        <f>SUM(P90:P91)</f>
        <v>0</v>
      </c>
      <c r="Q89" s="199"/>
      <c r="R89" s="200">
        <f>SUM(R90:R91)</f>
        <v>0.062111200000000005</v>
      </c>
      <c r="S89" s="199"/>
      <c r="T89" s="201">
        <f>SUM(T90:T91)</f>
        <v>0</v>
      </c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R89" s="202" t="s">
        <v>84</v>
      </c>
      <c r="AT89" s="203" t="s">
        <v>75</v>
      </c>
      <c r="AU89" s="203" t="s">
        <v>84</v>
      </c>
      <c r="AY89" s="202" t="s">
        <v>150</v>
      </c>
      <c r="BK89" s="204">
        <f>SUM(BK90:BK91)</f>
        <v>0</v>
      </c>
    </row>
    <row r="90" s="2" customFormat="1" ht="16.5" customHeight="1">
      <c r="A90" s="41"/>
      <c r="B90" s="42"/>
      <c r="C90" s="207" t="s">
        <v>84</v>
      </c>
      <c r="D90" s="207" t="s">
        <v>152</v>
      </c>
      <c r="E90" s="208" t="s">
        <v>1232</v>
      </c>
      <c r="F90" s="209" t="s">
        <v>1233</v>
      </c>
      <c r="G90" s="210" t="s">
        <v>214</v>
      </c>
      <c r="H90" s="211">
        <v>1.3600000000000001</v>
      </c>
      <c r="I90" s="212"/>
      <c r="J90" s="213">
        <f>ROUND(I90*H90,2)</f>
        <v>0</v>
      </c>
      <c r="K90" s="209" t="s">
        <v>32</v>
      </c>
      <c r="L90" s="47"/>
      <c r="M90" s="214" t="s">
        <v>32</v>
      </c>
      <c r="N90" s="215" t="s">
        <v>47</v>
      </c>
      <c r="O90" s="87"/>
      <c r="P90" s="216">
        <f>O90*H90</f>
        <v>0</v>
      </c>
      <c r="Q90" s="216">
        <v>0.045670000000000002</v>
      </c>
      <c r="R90" s="216">
        <f>Q90*H90</f>
        <v>0.062111200000000005</v>
      </c>
      <c r="S90" s="216">
        <v>0</v>
      </c>
      <c r="T90" s="217">
        <f>S90*H90</f>
        <v>0</v>
      </c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R90" s="218" t="s">
        <v>157</v>
      </c>
      <c r="AT90" s="218" t="s">
        <v>152</v>
      </c>
      <c r="AU90" s="218" t="s">
        <v>86</v>
      </c>
      <c r="AY90" s="19" t="s">
        <v>150</v>
      </c>
      <c r="BE90" s="219">
        <f>IF(N90="základní",J90,0)</f>
        <v>0</v>
      </c>
      <c r="BF90" s="219">
        <f>IF(N90="snížená",J90,0)</f>
        <v>0</v>
      </c>
      <c r="BG90" s="219">
        <f>IF(N90="zákl. přenesená",J90,0)</f>
        <v>0</v>
      </c>
      <c r="BH90" s="219">
        <f>IF(N90="sníž. přenesená",J90,0)</f>
        <v>0</v>
      </c>
      <c r="BI90" s="219">
        <f>IF(N90="nulová",J90,0)</f>
        <v>0</v>
      </c>
      <c r="BJ90" s="19" t="s">
        <v>84</v>
      </c>
      <c r="BK90" s="219">
        <f>ROUND(I90*H90,2)</f>
        <v>0</v>
      </c>
      <c r="BL90" s="19" t="s">
        <v>157</v>
      </c>
      <c r="BM90" s="218" t="s">
        <v>1234</v>
      </c>
    </row>
    <row r="91" s="14" customFormat="1">
      <c r="A91" s="14"/>
      <c r="B91" s="236"/>
      <c r="C91" s="237"/>
      <c r="D91" s="227" t="s">
        <v>161</v>
      </c>
      <c r="E91" s="238" t="s">
        <v>32</v>
      </c>
      <c r="F91" s="239" t="s">
        <v>1235</v>
      </c>
      <c r="G91" s="237"/>
      <c r="H91" s="240">
        <v>1.3600000000000001</v>
      </c>
      <c r="I91" s="241"/>
      <c r="J91" s="237"/>
      <c r="K91" s="237"/>
      <c r="L91" s="242"/>
      <c r="M91" s="243"/>
      <c r="N91" s="244"/>
      <c r="O91" s="244"/>
      <c r="P91" s="244"/>
      <c r="Q91" s="244"/>
      <c r="R91" s="244"/>
      <c r="S91" s="244"/>
      <c r="T91" s="245"/>
      <c r="U91" s="14"/>
      <c r="V91" s="14"/>
      <c r="W91" s="14"/>
      <c r="X91" s="14"/>
      <c r="Y91" s="14"/>
      <c r="Z91" s="14"/>
      <c r="AA91" s="14"/>
      <c r="AB91" s="14"/>
      <c r="AC91" s="14"/>
      <c r="AD91" s="14"/>
      <c r="AE91" s="14"/>
      <c r="AT91" s="246" t="s">
        <v>161</v>
      </c>
      <c r="AU91" s="246" t="s">
        <v>86</v>
      </c>
      <c r="AV91" s="14" t="s">
        <v>86</v>
      </c>
      <c r="AW91" s="14" t="s">
        <v>38</v>
      </c>
      <c r="AX91" s="14" t="s">
        <v>84</v>
      </c>
      <c r="AY91" s="246" t="s">
        <v>150</v>
      </c>
    </row>
    <row r="92" s="12" customFormat="1" ht="22.8" customHeight="1">
      <c r="A92" s="12"/>
      <c r="B92" s="191"/>
      <c r="C92" s="192"/>
      <c r="D92" s="193" t="s">
        <v>75</v>
      </c>
      <c r="E92" s="205" t="s">
        <v>203</v>
      </c>
      <c r="F92" s="205" t="s">
        <v>375</v>
      </c>
      <c r="G92" s="192"/>
      <c r="H92" s="192"/>
      <c r="I92" s="195"/>
      <c r="J92" s="206">
        <f>BK92</f>
        <v>0</v>
      </c>
      <c r="K92" s="192"/>
      <c r="L92" s="197"/>
      <c r="M92" s="198"/>
      <c r="N92" s="199"/>
      <c r="O92" s="199"/>
      <c r="P92" s="200">
        <f>SUM(P93:P94)</f>
        <v>0</v>
      </c>
      <c r="Q92" s="199"/>
      <c r="R92" s="200">
        <f>SUM(R93:R94)</f>
        <v>0</v>
      </c>
      <c r="S92" s="199"/>
      <c r="T92" s="201">
        <f>SUM(T93:T94)</f>
        <v>0.0060000000000000001</v>
      </c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R92" s="202" t="s">
        <v>84</v>
      </c>
      <c r="AT92" s="203" t="s">
        <v>75</v>
      </c>
      <c r="AU92" s="203" t="s">
        <v>84</v>
      </c>
      <c r="AY92" s="202" t="s">
        <v>150</v>
      </c>
      <c r="BK92" s="204">
        <f>SUM(BK93:BK94)</f>
        <v>0</v>
      </c>
    </row>
    <row r="93" s="2" customFormat="1" ht="16.5" customHeight="1">
      <c r="A93" s="41"/>
      <c r="B93" s="42"/>
      <c r="C93" s="207" t="s">
        <v>86</v>
      </c>
      <c r="D93" s="207" t="s">
        <v>152</v>
      </c>
      <c r="E93" s="208" t="s">
        <v>1236</v>
      </c>
      <c r="F93" s="209" t="s">
        <v>1237</v>
      </c>
      <c r="G93" s="210" t="s">
        <v>300</v>
      </c>
      <c r="H93" s="211">
        <v>2</v>
      </c>
      <c r="I93" s="212"/>
      <c r="J93" s="213">
        <f>ROUND(I93*H93,2)</f>
        <v>0</v>
      </c>
      <c r="K93" s="209" t="s">
        <v>156</v>
      </c>
      <c r="L93" s="47"/>
      <c r="M93" s="214" t="s">
        <v>32</v>
      </c>
      <c r="N93" s="215" t="s">
        <v>47</v>
      </c>
      <c r="O93" s="87"/>
      <c r="P93" s="216">
        <f>O93*H93</f>
        <v>0</v>
      </c>
      <c r="Q93" s="216">
        <v>0</v>
      </c>
      <c r="R93" s="216">
        <f>Q93*H93</f>
        <v>0</v>
      </c>
      <c r="S93" s="216">
        <v>0.0030000000000000001</v>
      </c>
      <c r="T93" s="217">
        <f>S93*H93</f>
        <v>0.0060000000000000001</v>
      </c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R93" s="218" t="s">
        <v>157</v>
      </c>
      <c r="AT93" s="218" t="s">
        <v>152</v>
      </c>
      <c r="AU93" s="218" t="s">
        <v>86</v>
      </c>
      <c r="AY93" s="19" t="s">
        <v>150</v>
      </c>
      <c r="BE93" s="219">
        <f>IF(N93="základní",J93,0)</f>
        <v>0</v>
      </c>
      <c r="BF93" s="219">
        <f>IF(N93="snížená",J93,0)</f>
        <v>0</v>
      </c>
      <c r="BG93" s="219">
        <f>IF(N93="zákl. přenesená",J93,0)</f>
        <v>0</v>
      </c>
      <c r="BH93" s="219">
        <f>IF(N93="sníž. přenesená",J93,0)</f>
        <v>0</v>
      </c>
      <c r="BI93" s="219">
        <f>IF(N93="nulová",J93,0)</f>
        <v>0</v>
      </c>
      <c r="BJ93" s="19" t="s">
        <v>84</v>
      </c>
      <c r="BK93" s="219">
        <f>ROUND(I93*H93,2)</f>
        <v>0</v>
      </c>
      <c r="BL93" s="19" t="s">
        <v>157</v>
      </c>
      <c r="BM93" s="218" t="s">
        <v>1238</v>
      </c>
    </row>
    <row r="94" s="2" customFormat="1">
      <c r="A94" s="41"/>
      <c r="B94" s="42"/>
      <c r="C94" s="43"/>
      <c r="D94" s="220" t="s">
        <v>159</v>
      </c>
      <c r="E94" s="43"/>
      <c r="F94" s="221" t="s">
        <v>1239</v>
      </c>
      <c r="G94" s="43"/>
      <c r="H94" s="43"/>
      <c r="I94" s="222"/>
      <c r="J94" s="43"/>
      <c r="K94" s="43"/>
      <c r="L94" s="47"/>
      <c r="M94" s="223"/>
      <c r="N94" s="224"/>
      <c r="O94" s="87"/>
      <c r="P94" s="87"/>
      <c r="Q94" s="87"/>
      <c r="R94" s="87"/>
      <c r="S94" s="87"/>
      <c r="T94" s="88"/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T94" s="19" t="s">
        <v>159</v>
      </c>
      <c r="AU94" s="19" t="s">
        <v>86</v>
      </c>
    </row>
    <row r="95" s="12" customFormat="1" ht="22.8" customHeight="1">
      <c r="A95" s="12"/>
      <c r="B95" s="191"/>
      <c r="C95" s="192"/>
      <c r="D95" s="193" t="s">
        <v>75</v>
      </c>
      <c r="E95" s="205" t="s">
        <v>460</v>
      </c>
      <c r="F95" s="205" t="s">
        <v>461</v>
      </c>
      <c r="G95" s="192"/>
      <c r="H95" s="192"/>
      <c r="I95" s="195"/>
      <c r="J95" s="206">
        <f>BK95</f>
        <v>0</v>
      </c>
      <c r="K95" s="192"/>
      <c r="L95" s="197"/>
      <c r="M95" s="198"/>
      <c r="N95" s="199"/>
      <c r="O95" s="199"/>
      <c r="P95" s="200">
        <f>SUM(P96:P97)</f>
        <v>0</v>
      </c>
      <c r="Q95" s="199"/>
      <c r="R95" s="200">
        <f>SUM(R96:R97)</f>
        <v>0</v>
      </c>
      <c r="S95" s="199"/>
      <c r="T95" s="201">
        <f>SUM(T96:T97)</f>
        <v>0</v>
      </c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R95" s="202" t="s">
        <v>84</v>
      </c>
      <c r="AT95" s="203" t="s">
        <v>75</v>
      </c>
      <c r="AU95" s="203" t="s">
        <v>84</v>
      </c>
      <c r="AY95" s="202" t="s">
        <v>150</v>
      </c>
      <c r="BK95" s="204">
        <f>SUM(BK96:BK97)</f>
        <v>0</v>
      </c>
    </row>
    <row r="96" s="2" customFormat="1" ht="33" customHeight="1">
      <c r="A96" s="41"/>
      <c r="B96" s="42"/>
      <c r="C96" s="207" t="s">
        <v>168</v>
      </c>
      <c r="D96" s="207" t="s">
        <v>152</v>
      </c>
      <c r="E96" s="208" t="s">
        <v>463</v>
      </c>
      <c r="F96" s="209" t="s">
        <v>464</v>
      </c>
      <c r="G96" s="210" t="s">
        <v>180</v>
      </c>
      <c r="H96" s="211">
        <v>0.091999999999999998</v>
      </c>
      <c r="I96" s="212"/>
      <c r="J96" s="213">
        <f>ROUND(I96*H96,2)</f>
        <v>0</v>
      </c>
      <c r="K96" s="209" t="s">
        <v>156</v>
      </c>
      <c r="L96" s="47"/>
      <c r="M96" s="214" t="s">
        <v>32</v>
      </c>
      <c r="N96" s="215" t="s">
        <v>47</v>
      </c>
      <c r="O96" s="87"/>
      <c r="P96" s="216">
        <f>O96*H96</f>
        <v>0</v>
      </c>
      <c r="Q96" s="216">
        <v>0</v>
      </c>
      <c r="R96" s="216">
        <f>Q96*H96</f>
        <v>0</v>
      </c>
      <c r="S96" s="216">
        <v>0</v>
      </c>
      <c r="T96" s="217">
        <f>S96*H96</f>
        <v>0</v>
      </c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R96" s="218" t="s">
        <v>157</v>
      </c>
      <c r="AT96" s="218" t="s">
        <v>152</v>
      </c>
      <c r="AU96" s="218" t="s">
        <v>86</v>
      </c>
      <c r="AY96" s="19" t="s">
        <v>150</v>
      </c>
      <c r="BE96" s="219">
        <f>IF(N96="základní",J96,0)</f>
        <v>0</v>
      </c>
      <c r="BF96" s="219">
        <f>IF(N96="snížená",J96,0)</f>
        <v>0</v>
      </c>
      <c r="BG96" s="219">
        <f>IF(N96="zákl. přenesená",J96,0)</f>
        <v>0</v>
      </c>
      <c r="BH96" s="219">
        <f>IF(N96="sníž. přenesená",J96,0)</f>
        <v>0</v>
      </c>
      <c r="BI96" s="219">
        <f>IF(N96="nulová",J96,0)</f>
        <v>0</v>
      </c>
      <c r="BJ96" s="19" t="s">
        <v>84</v>
      </c>
      <c r="BK96" s="219">
        <f>ROUND(I96*H96,2)</f>
        <v>0</v>
      </c>
      <c r="BL96" s="19" t="s">
        <v>157</v>
      </c>
      <c r="BM96" s="218" t="s">
        <v>1240</v>
      </c>
    </row>
    <row r="97" s="2" customFormat="1">
      <c r="A97" s="41"/>
      <c r="B97" s="42"/>
      <c r="C97" s="43"/>
      <c r="D97" s="220" t="s">
        <v>159</v>
      </c>
      <c r="E97" s="43"/>
      <c r="F97" s="221" t="s">
        <v>466</v>
      </c>
      <c r="G97" s="43"/>
      <c r="H97" s="43"/>
      <c r="I97" s="222"/>
      <c r="J97" s="43"/>
      <c r="K97" s="43"/>
      <c r="L97" s="47"/>
      <c r="M97" s="223"/>
      <c r="N97" s="224"/>
      <c r="O97" s="87"/>
      <c r="P97" s="87"/>
      <c r="Q97" s="87"/>
      <c r="R97" s="87"/>
      <c r="S97" s="87"/>
      <c r="T97" s="88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T97" s="19" t="s">
        <v>159</v>
      </c>
      <c r="AU97" s="19" t="s">
        <v>86</v>
      </c>
    </row>
    <row r="98" s="12" customFormat="1" ht="25.92" customHeight="1">
      <c r="A98" s="12"/>
      <c r="B98" s="191"/>
      <c r="C98" s="192"/>
      <c r="D98" s="193" t="s">
        <v>75</v>
      </c>
      <c r="E98" s="194" t="s">
        <v>467</v>
      </c>
      <c r="F98" s="194" t="s">
        <v>468</v>
      </c>
      <c r="G98" s="192"/>
      <c r="H98" s="192"/>
      <c r="I98" s="195"/>
      <c r="J98" s="196">
        <f>BK98</f>
        <v>0</v>
      </c>
      <c r="K98" s="192"/>
      <c r="L98" s="197"/>
      <c r="M98" s="198"/>
      <c r="N98" s="199"/>
      <c r="O98" s="199"/>
      <c r="P98" s="200">
        <f>P99+P134+P149</f>
        <v>0</v>
      </c>
      <c r="Q98" s="199"/>
      <c r="R98" s="200">
        <f>R99+R134+R149</f>
        <v>0.10652999999999999</v>
      </c>
      <c r="S98" s="199"/>
      <c r="T98" s="201">
        <f>T99+T134+T149</f>
        <v>0.11063999999999999</v>
      </c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R98" s="202" t="s">
        <v>86</v>
      </c>
      <c r="AT98" s="203" t="s">
        <v>75</v>
      </c>
      <c r="AU98" s="203" t="s">
        <v>76</v>
      </c>
      <c r="AY98" s="202" t="s">
        <v>150</v>
      </c>
      <c r="BK98" s="204">
        <f>BK99+BK134+BK149</f>
        <v>0</v>
      </c>
    </row>
    <row r="99" s="12" customFormat="1" ht="22.8" customHeight="1">
      <c r="A99" s="12"/>
      <c r="B99" s="191"/>
      <c r="C99" s="192"/>
      <c r="D99" s="193" t="s">
        <v>75</v>
      </c>
      <c r="E99" s="205" t="s">
        <v>1241</v>
      </c>
      <c r="F99" s="205" t="s">
        <v>1242</v>
      </c>
      <c r="G99" s="192"/>
      <c r="H99" s="192"/>
      <c r="I99" s="195"/>
      <c r="J99" s="206">
        <f>BK99</f>
        <v>0</v>
      </c>
      <c r="K99" s="192"/>
      <c r="L99" s="197"/>
      <c r="M99" s="198"/>
      <c r="N99" s="199"/>
      <c r="O99" s="199"/>
      <c r="P99" s="200">
        <f>SUM(P100:P133)</f>
        <v>0</v>
      </c>
      <c r="Q99" s="199"/>
      <c r="R99" s="200">
        <f>SUM(R100:R133)</f>
        <v>0.012760000000000001</v>
      </c>
      <c r="S99" s="199"/>
      <c r="T99" s="201">
        <f>SUM(T100:T133)</f>
        <v>0.015480000000000001</v>
      </c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R99" s="202" t="s">
        <v>86</v>
      </c>
      <c r="AT99" s="203" t="s">
        <v>75</v>
      </c>
      <c r="AU99" s="203" t="s">
        <v>84</v>
      </c>
      <c r="AY99" s="202" t="s">
        <v>150</v>
      </c>
      <c r="BK99" s="204">
        <f>SUM(BK100:BK133)</f>
        <v>0</v>
      </c>
    </row>
    <row r="100" s="2" customFormat="1" ht="16.5" customHeight="1">
      <c r="A100" s="41"/>
      <c r="B100" s="42"/>
      <c r="C100" s="207" t="s">
        <v>157</v>
      </c>
      <c r="D100" s="207" t="s">
        <v>152</v>
      </c>
      <c r="E100" s="208" t="s">
        <v>1243</v>
      </c>
      <c r="F100" s="209" t="s">
        <v>1244</v>
      </c>
      <c r="G100" s="210" t="s">
        <v>360</v>
      </c>
      <c r="H100" s="211">
        <v>2</v>
      </c>
      <c r="I100" s="212"/>
      <c r="J100" s="213">
        <f>ROUND(I100*H100,2)</f>
        <v>0</v>
      </c>
      <c r="K100" s="209" t="s">
        <v>156</v>
      </c>
      <c r="L100" s="47"/>
      <c r="M100" s="214" t="s">
        <v>32</v>
      </c>
      <c r="N100" s="215" t="s">
        <v>47</v>
      </c>
      <c r="O100" s="87"/>
      <c r="P100" s="216">
        <f>O100*H100</f>
        <v>0</v>
      </c>
      <c r="Q100" s="216">
        <v>0</v>
      </c>
      <c r="R100" s="216">
        <f>Q100*H100</f>
        <v>0</v>
      </c>
      <c r="S100" s="216">
        <v>0</v>
      </c>
      <c r="T100" s="217">
        <f>S100*H100</f>
        <v>0</v>
      </c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R100" s="218" t="s">
        <v>250</v>
      </c>
      <c r="AT100" s="218" t="s">
        <v>152</v>
      </c>
      <c r="AU100" s="218" t="s">
        <v>86</v>
      </c>
      <c r="AY100" s="19" t="s">
        <v>150</v>
      </c>
      <c r="BE100" s="219">
        <f>IF(N100="základní",J100,0)</f>
        <v>0</v>
      </c>
      <c r="BF100" s="219">
        <f>IF(N100="snížená",J100,0)</f>
        <v>0</v>
      </c>
      <c r="BG100" s="219">
        <f>IF(N100="zákl. přenesená",J100,0)</f>
        <v>0</v>
      </c>
      <c r="BH100" s="219">
        <f>IF(N100="sníž. přenesená",J100,0)</f>
        <v>0</v>
      </c>
      <c r="BI100" s="219">
        <f>IF(N100="nulová",J100,0)</f>
        <v>0</v>
      </c>
      <c r="BJ100" s="19" t="s">
        <v>84</v>
      </c>
      <c r="BK100" s="219">
        <f>ROUND(I100*H100,2)</f>
        <v>0</v>
      </c>
      <c r="BL100" s="19" t="s">
        <v>250</v>
      </c>
      <c r="BM100" s="218" t="s">
        <v>1245</v>
      </c>
    </row>
    <row r="101" s="2" customFormat="1">
      <c r="A101" s="41"/>
      <c r="B101" s="42"/>
      <c r="C101" s="43"/>
      <c r="D101" s="220" t="s">
        <v>159</v>
      </c>
      <c r="E101" s="43"/>
      <c r="F101" s="221" t="s">
        <v>1246</v>
      </c>
      <c r="G101" s="43"/>
      <c r="H101" s="43"/>
      <c r="I101" s="222"/>
      <c r="J101" s="43"/>
      <c r="K101" s="43"/>
      <c r="L101" s="47"/>
      <c r="M101" s="223"/>
      <c r="N101" s="224"/>
      <c r="O101" s="87"/>
      <c r="P101" s="87"/>
      <c r="Q101" s="87"/>
      <c r="R101" s="87"/>
      <c r="S101" s="87"/>
      <c r="T101" s="88"/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T101" s="19" t="s">
        <v>159</v>
      </c>
      <c r="AU101" s="19" t="s">
        <v>86</v>
      </c>
    </row>
    <row r="102" s="2" customFormat="1" ht="16.5" customHeight="1">
      <c r="A102" s="41"/>
      <c r="B102" s="42"/>
      <c r="C102" s="207" t="s">
        <v>177</v>
      </c>
      <c r="D102" s="207" t="s">
        <v>152</v>
      </c>
      <c r="E102" s="208" t="s">
        <v>1247</v>
      </c>
      <c r="F102" s="209" t="s">
        <v>1248</v>
      </c>
      <c r="G102" s="210" t="s">
        <v>300</v>
      </c>
      <c r="H102" s="211">
        <v>3.6000000000000001</v>
      </c>
      <c r="I102" s="212"/>
      <c r="J102" s="213">
        <f>ROUND(I102*H102,2)</f>
        <v>0</v>
      </c>
      <c r="K102" s="209" t="s">
        <v>156</v>
      </c>
      <c r="L102" s="47"/>
      <c r="M102" s="214" t="s">
        <v>32</v>
      </c>
      <c r="N102" s="215" t="s">
        <v>47</v>
      </c>
      <c r="O102" s="87"/>
      <c r="P102" s="216">
        <f>O102*H102</f>
        <v>0</v>
      </c>
      <c r="Q102" s="216">
        <v>0</v>
      </c>
      <c r="R102" s="216">
        <f>Q102*H102</f>
        <v>0</v>
      </c>
      <c r="S102" s="216">
        <v>0.0020999999999999999</v>
      </c>
      <c r="T102" s="217">
        <f>S102*H102</f>
        <v>0.0075599999999999999</v>
      </c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R102" s="218" t="s">
        <v>250</v>
      </c>
      <c r="AT102" s="218" t="s">
        <v>152</v>
      </c>
      <c r="AU102" s="218" t="s">
        <v>86</v>
      </c>
      <c r="AY102" s="19" t="s">
        <v>150</v>
      </c>
      <c r="BE102" s="219">
        <f>IF(N102="základní",J102,0)</f>
        <v>0</v>
      </c>
      <c r="BF102" s="219">
        <f>IF(N102="snížená",J102,0)</f>
        <v>0</v>
      </c>
      <c r="BG102" s="219">
        <f>IF(N102="zákl. přenesená",J102,0)</f>
        <v>0</v>
      </c>
      <c r="BH102" s="219">
        <f>IF(N102="sníž. přenesená",J102,0)</f>
        <v>0</v>
      </c>
      <c r="BI102" s="219">
        <f>IF(N102="nulová",J102,0)</f>
        <v>0</v>
      </c>
      <c r="BJ102" s="19" t="s">
        <v>84</v>
      </c>
      <c r="BK102" s="219">
        <f>ROUND(I102*H102,2)</f>
        <v>0</v>
      </c>
      <c r="BL102" s="19" t="s">
        <v>250</v>
      </c>
      <c r="BM102" s="218" t="s">
        <v>1249</v>
      </c>
    </row>
    <row r="103" s="2" customFormat="1">
      <c r="A103" s="41"/>
      <c r="B103" s="42"/>
      <c r="C103" s="43"/>
      <c r="D103" s="220" t="s">
        <v>159</v>
      </c>
      <c r="E103" s="43"/>
      <c r="F103" s="221" t="s">
        <v>1250</v>
      </c>
      <c r="G103" s="43"/>
      <c r="H103" s="43"/>
      <c r="I103" s="222"/>
      <c r="J103" s="43"/>
      <c r="K103" s="43"/>
      <c r="L103" s="47"/>
      <c r="M103" s="223"/>
      <c r="N103" s="224"/>
      <c r="O103" s="87"/>
      <c r="P103" s="87"/>
      <c r="Q103" s="87"/>
      <c r="R103" s="87"/>
      <c r="S103" s="87"/>
      <c r="T103" s="88"/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T103" s="19" t="s">
        <v>159</v>
      </c>
      <c r="AU103" s="19" t="s">
        <v>86</v>
      </c>
    </row>
    <row r="104" s="2" customFormat="1" ht="16.5" customHeight="1">
      <c r="A104" s="41"/>
      <c r="B104" s="42"/>
      <c r="C104" s="207" t="s">
        <v>184</v>
      </c>
      <c r="D104" s="207" t="s">
        <v>152</v>
      </c>
      <c r="E104" s="208" t="s">
        <v>1251</v>
      </c>
      <c r="F104" s="209" t="s">
        <v>1252</v>
      </c>
      <c r="G104" s="210" t="s">
        <v>300</v>
      </c>
      <c r="H104" s="211">
        <v>4</v>
      </c>
      <c r="I104" s="212"/>
      <c r="J104" s="213">
        <f>ROUND(I104*H104,2)</f>
        <v>0</v>
      </c>
      <c r="K104" s="209" t="s">
        <v>156</v>
      </c>
      <c r="L104" s="47"/>
      <c r="M104" s="214" t="s">
        <v>32</v>
      </c>
      <c r="N104" s="215" t="s">
        <v>47</v>
      </c>
      <c r="O104" s="87"/>
      <c r="P104" s="216">
        <f>O104*H104</f>
        <v>0</v>
      </c>
      <c r="Q104" s="216">
        <v>0</v>
      </c>
      <c r="R104" s="216">
        <f>Q104*H104</f>
        <v>0</v>
      </c>
      <c r="S104" s="216">
        <v>0.00198</v>
      </c>
      <c r="T104" s="217">
        <f>S104*H104</f>
        <v>0.00792</v>
      </c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R104" s="218" t="s">
        <v>250</v>
      </c>
      <c r="AT104" s="218" t="s">
        <v>152</v>
      </c>
      <c r="AU104" s="218" t="s">
        <v>86</v>
      </c>
      <c r="AY104" s="19" t="s">
        <v>150</v>
      </c>
      <c r="BE104" s="219">
        <f>IF(N104="základní",J104,0)</f>
        <v>0</v>
      </c>
      <c r="BF104" s="219">
        <f>IF(N104="snížená",J104,0)</f>
        <v>0</v>
      </c>
      <c r="BG104" s="219">
        <f>IF(N104="zákl. přenesená",J104,0)</f>
        <v>0</v>
      </c>
      <c r="BH104" s="219">
        <f>IF(N104="sníž. přenesená",J104,0)</f>
        <v>0</v>
      </c>
      <c r="BI104" s="219">
        <f>IF(N104="nulová",J104,0)</f>
        <v>0</v>
      </c>
      <c r="BJ104" s="19" t="s">
        <v>84</v>
      </c>
      <c r="BK104" s="219">
        <f>ROUND(I104*H104,2)</f>
        <v>0</v>
      </c>
      <c r="BL104" s="19" t="s">
        <v>250</v>
      </c>
      <c r="BM104" s="218" t="s">
        <v>1253</v>
      </c>
    </row>
    <row r="105" s="2" customFormat="1">
      <c r="A105" s="41"/>
      <c r="B105" s="42"/>
      <c r="C105" s="43"/>
      <c r="D105" s="220" t="s">
        <v>159</v>
      </c>
      <c r="E105" s="43"/>
      <c r="F105" s="221" t="s">
        <v>1254</v>
      </c>
      <c r="G105" s="43"/>
      <c r="H105" s="43"/>
      <c r="I105" s="222"/>
      <c r="J105" s="43"/>
      <c r="K105" s="43"/>
      <c r="L105" s="47"/>
      <c r="M105" s="223"/>
      <c r="N105" s="224"/>
      <c r="O105" s="87"/>
      <c r="P105" s="87"/>
      <c r="Q105" s="87"/>
      <c r="R105" s="87"/>
      <c r="S105" s="87"/>
      <c r="T105" s="88"/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T105" s="19" t="s">
        <v>159</v>
      </c>
      <c r="AU105" s="19" t="s">
        <v>86</v>
      </c>
    </row>
    <row r="106" s="14" customFormat="1">
      <c r="A106" s="14"/>
      <c r="B106" s="236"/>
      <c r="C106" s="237"/>
      <c r="D106" s="227" t="s">
        <v>161</v>
      </c>
      <c r="E106" s="238" t="s">
        <v>32</v>
      </c>
      <c r="F106" s="239" t="s">
        <v>1255</v>
      </c>
      <c r="G106" s="237"/>
      <c r="H106" s="240">
        <v>4</v>
      </c>
      <c r="I106" s="241"/>
      <c r="J106" s="237"/>
      <c r="K106" s="237"/>
      <c r="L106" s="242"/>
      <c r="M106" s="243"/>
      <c r="N106" s="244"/>
      <c r="O106" s="244"/>
      <c r="P106" s="244"/>
      <c r="Q106" s="244"/>
      <c r="R106" s="244"/>
      <c r="S106" s="244"/>
      <c r="T106" s="245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T106" s="246" t="s">
        <v>161</v>
      </c>
      <c r="AU106" s="246" t="s">
        <v>86</v>
      </c>
      <c r="AV106" s="14" t="s">
        <v>86</v>
      </c>
      <c r="AW106" s="14" t="s">
        <v>38</v>
      </c>
      <c r="AX106" s="14" t="s">
        <v>84</v>
      </c>
      <c r="AY106" s="246" t="s">
        <v>150</v>
      </c>
    </row>
    <row r="107" s="2" customFormat="1" ht="16.5" customHeight="1">
      <c r="A107" s="41"/>
      <c r="B107" s="42"/>
      <c r="C107" s="207" t="s">
        <v>189</v>
      </c>
      <c r="D107" s="207" t="s">
        <v>152</v>
      </c>
      <c r="E107" s="208" t="s">
        <v>1256</v>
      </c>
      <c r="F107" s="209" t="s">
        <v>1257</v>
      </c>
      <c r="G107" s="210" t="s">
        <v>360</v>
      </c>
      <c r="H107" s="211">
        <v>2</v>
      </c>
      <c r="I107" s="212"/>
      <c r="J107" s="213">
        <f>ROUND(I107*H107,2)</f>
        <v>0</v>
      </c>
      <c r="K107" s="209" t="s">
        <v>156</v>
      </c>
      <c r="L107" s="47"/>
      <c r="M107" s="214" t="s">
        <v>32</v>
      </c>
      <c r="N107" s="215" t="s">
        <v>47</v>
      </c>
      <c r="O107" s="87"/>
      <c r="P107" s="216">
        <f>O107*H107</f>
        <v>0</v>
      </c>
      <c r="Q107" s="216">
        <v>0.001</v>
      </c>
      <c r="R107" s="216">
        <f>Q107*H107</f>
        <v>0.002</v>
      </c>
      <c r="S107" s="216">
        <v>0</v>
      </c>
      <c r="T107" s="217">
        <f>S107*H107</f>
        <v>0</v>
      </c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  <c r="AR107" s="218" t="s">
        <v>250</v>
      </c>
      <c r="AT107" s="218" t="s">
        <v>152</v>
      </c>
      <c r="AU107" s="218" t="s">
        <v>86</v>
      </c>
      <c r="AY107" s="19" t="s">
        <v>150</v>
      </c>
      <c r="BE107" s="219">
        <f>IF(N107="základní",J107,0)</f>
        <v>0</v>
      </c>
      <c r="BF107" s="219">
        <f>IF(N107="snížená",J107,0)</f>
        <v>0</v>
      </c>
      <c r="BG107" s="219">
        <f>IF(N107="zákl. přenesená",J107,0)</f>
        <v>0</v>
      </c>
      <c r="BH107" s="219">
        <f>IF(N107="sníž. přenesená",J107,0)</f>
        <v>0</v>
      </c>
      <c r="BI107" s="219">
        <f>IF(N107="nulová",J107,0)</f>
        <v>0</v>
      </c>
      <c r="BJ107" s="19" t="s">
        <v>84</v>
      </c>
      <c r="BK107" s="219">
        <f>ROUND(I107*H107,2)</f>
        <v>0</v>
      </c>
      <c r="BL107" s="19" t="s">
        <v>250</v>
      </c>
      <c r="BM107" s="218" t="s">
        <v>1258</v>
      </c>
    </row>
    <row r="108" s="2" customFormat="1">
      <c r="A108" s="41"/>
      <c r="B108" s="42"/>
      <c r="C108" s="43"/>
      <c r="D108" s="220" t="s">
        <v>159</v>
      </c>
      <c r="E108" s="43"/>
      <c r="F108" s="221" t="s">
        <v>1259</v>
      </c>
      <c r="G108" s="43"/>
      <c r="H108" s="43"/>
      <c r="I108" s="222"/>
      <c r="J108" s="43"/>
      <c r="K108" s="43"/>
      <c r="L108" s="47"/>
      <c r="M108" s="223"/>
      <c r="N108" s="224"/>
      <c r="O108" s="87"/>
      <c r="P108" s="87"/>
      <c r="Q108" s="87"/>
      <c r="R108" s="87"/>
      <c r="S108" s="87"/>
      <c r="T108" s="88"/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  <c r="AT108" s="19" t="s">
        <v>159</v>
      </c>
      <c r="AU108" s="19" t="s">
        <v>86</v>
      </c>
    </row>
    <row r="109" s="2" customFormat="1" ht="16.5" customHeight="1">
      <c r="A109" s="41"/>
      <c r="B109" s="42"/>
      <c r="C109" s="207" t="s">
        <v>196</v>
      </c>
      <c r="D109" s="207" t="s">
        <v>152</v>
      </c>
      <c r="E109" s="208" t="s">
        <v>1260</v>
      </c>
      <c r="F109" s="209" t="s">
        <v>1261</v>
      </c>
      <c r="G109" s="210" t="s">
        <v>300</v>
      </c>
      <c r="H109" s="211">
        <v>4</v>
      </c>
      <c r="I109" s="212"/>
      <c r="J109" s="213">
        <f>ROUND(I109*H109,2)</f>
        <v>0</v>
      </c>
      <c r="K109" s="209" t="s">
        <v>156</v>
      </c>
      <c r="L109" s="47"/>
      <c r="M109" s="214" t="s">
        <v>32</v>
      </c>
      <c r="N109" s="215" t="s">
        <v>47</v>
      </c>
      <c r="O109" s="87"/>
      <c r="P109" s="216">
        <f>O109*H109</f>
        <v>0</v>
      </c>
      <c r="Q109" s="216">
        <v>0.0012999999999999999</v>
      </c>
      <c r="R109" s="216">
        <f>Q109*H109</f>
        <v>0.0051999999999999998</v>
      </c>
      <c r="S109" s="216">
        <v>0</v>
      </c>
      <c r="T109" s="217">
        <f>S109*H109</f>
        <v>0</v>
      </c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  <c r="AR109" s="218" t="s">
        <v>250</v>
      </c>
      <c r="AT109" s="218" t="s">
        <v>152</v>
      </c>
      <c r="AU109" s="218" t="s">
        <v>86</v>
      </c>
      <c r="AY109" s="19" t="s">
        <v>150</v>
      </c>
      <c r="BE109" s="219">
        <f>IF(N109="základní",J109,0)</f>
        <v>0</v>
      </c>
      <c r="BF109" s="219">
        <f>IF(N109="snížená",J109,0)</f>
        <v>0</v>
      </c>
      <c r="BG109" s="219">
        <f>IF(N109="zákl. přenesená",J109,0)</f>
        <v>0</v>
      </c>
      <c r="BH109" s="219">
        <f>IF(N109="sníž. přenesená",J109,0)</f>
        <v>0</v>
      </c>
      <c r="BI109" s="219">
        <f>IF(N109="nulová",J109,0)</f>
        <v>0</v>
      </c>
      <c r="BJ109" s="19" t="s">
        <v>84</v>
      </c>
      <c r="BK109" s="219">
        <f>ROUND(I109*H109,2)</f>
        <v>0</v>
      </c>
      <c r="BL109" s="19" t="s">
        <v>250</v>
      </c>
      <c r="BM109" s="218" t="s">
        <v>1262</v>
      </c>
    </row>
    <row r="110" s="2" customFormat="1">
      <c r="A110" s="41"/>
      <c r="B110" s="42"/>
      <c r="C110" s="43"/>
      <c r="D110" s="220" t="s">
        <v>159</v>
      </c>
      <c r="E110" s="43"/>
      <c r="F110" s="221" t="s">
        <v>1263</v>
      </c>
      <c r="G110" s="43"/>
      <c r="H110" s="43"/>
      <c r="I110" s="222"/>
      <c r="J110" s="43"/>
      <c r="K110" s="43"/>
      <c r="L110" s="47"/>
      <c r="M110" s="223"/>
      <c r="N110" s="224"/>
      <c r="O110" s="87"/>
      <c r="P110" s="87"/>
      <c r="Q110" s="87"/>
      <c r="R110" s="87"/>
      <c r="S110" s="87"/>
      <c r="T110" s="88"/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  <c r="AT110" s="19" t="s">
        <v>159</v>
      </c>
      <c r="AU110" s="19" t="s">
        <v>86</v>
      </c>
    </row>
    <row r="111" s="2" customFormat="1" ht="16.5" customHeight="1">
      <c r="A111" s="41"/>
      <c r="B111" s="42"/>
      <c r="C111" s="247" t="s">
        <v>203</v>
      </c>
      <c r="D111" s="247" t="s">
        <v>197</v>
      </c>
      <c r="E111" s="248" t="s">
        <v>1264</v>
      </c>
      <c r="F111" s="249" t="s">
        <v>1265</v>
      </c>
      <c r="G111" s="250" t="s">
        <v>360</v>
      </c>
      <c r="H111" s="251">
        <v>4</v>
      </c>
      <c r="I111" s="252"/>
      <c r="J111" s="253">
        <f>ROUND(I111*H111,2)</f>
        <v>0</v>
      </c>
      <c r="K111" s="249" t="s">
        <v>156</v>
      </c>
      <c r="L111" s="254"/>
      <c r="M111" s="255" t="s">
        <v>32</v>
      </c>
      <c r="N111" s="256" t="s">
        <v>47</v>
      </c>
      <c r="O111" s="87"/>
      <c r="P111" s="216">
        <f>O111*H111</f>
        <v>0</v>
      </c>
      <c r="Q111" s="216">
        <v>0.00016000000000000001</v>
      </c>
      <c r="R111" s="216">
        <f>Q111*H111</f>
        <v>0.00064000000000000005</v>
      </c>
      <c r="S111" s="216">
        <v>0</v>
      </c>
      <c r="T111" s="217">
        <f>S111*H111</f>
        <v>0</v>
      </c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R111" s="218" t="s">
        <v>349</v>
      </c>
      <c r="AT111" s="218" t="s">
        <v>197</v>
      </c>
      <c r="AU111" s="218" t="s">
        <v>86</v>
      </c>
      <c r="AY111" s="19" t="s">
        <v>150</v>
      </c>
      <c r="BE111" s="219">
        <f>IF(N111="základní",J111,0)</f>
        <v>0</v>
      </c>
      <c r="BF111" s="219">
        <f>IF(N111="snížená",J111,0)</f>
        <v>0</v>
      </c>
      <c r="BG111" s="219">
        <f>IF(N111="zákl. přenesená",J111,0)</f>
        <v>0</v>
      </c>
      <c r="BH111" s="219">
        <f>IF(N111="sníž. přenesená",J111,0)</f>
        <v>0</v>
      </c>
      <c r="BI111" s="219">
        <f>IF(N111="nulová",J111,0)</f>
        <v>0</v>
      </c>
      <c r="BJ111" s="19" t="s">
        <v>84</v>
      </c>
      <c r="BK111" s="219">
        <f>ROUND(I111*H111,2)</f>
        <v>0</v>
      </c>
      <c r="BL111" s="19" t="s">
        <v>250</v>
      </c>
      <c r="BM111" s="218" t="s">
        <v>1266</v>
      </c>
    </row>
    <row r="112" s="2" customFormat="1" ht="16.5" customHeight="1">
      <c r="A112" s="41"/>
      <c r="B112" s="42"/>
      <c r="C112" s="247" t="s">
        <v>211</v>
      </c>
      <c r="D112" s="247" t="s">
        <v>197</v>
      </c>
      <c r="E112" s="248" t="s">
        <v>1267</v>
      </c>
      <c r="F112" s="249" t="s">
        <v>1268</v>
      </c>
      <c r="G112" s="250" t="s">
        <v>360</v>
      </c>
      <c r="H112" s="251">
        <v>1</v>
      </c>
      <c r="I112" s="252"/>
      <c r="J112" s="253">
        <f>ROUND(I112*H112,2)</f>
        <v>0</v>
      </c>
      <c r="K112" s="249" t="s">
        <v>156</v>
      </c>
      <c r="L112" s="254"/>
      <c r="M112" s="255" t="s">
        <v>32</v>
      </c>
      <c r="N112" s="256" t="s">
        <v>47</v>
      </c>
      <c r="O112" s="87"/>
      <c r="P112" s="216">
        <f>O112*H112</f>
        <v>0</v>
      </c>
      <c r="Q112" s="216">
        <v>0.00025999999999999998</v>
      </c>
      <c r="R112" s="216">
        <f>Q112*H112</f>
        <v>0.00025999999999999998</v>
      </c>
      <c r="S112" s="216">
        <v>0</v>
      </c>
      <c r="T112" s="217">
        <f>S112*H112</f>
        <v>0</v>
      </c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R112" s="218" t="s">
        <v>349</v>
      </c>
      <c r="AT112" s="218" t="s">
        <v>197</v>
      </c>
      <c r="AU112" s="218" t="s">
        <v>86</v>
      </c>
      <c r="AY112" s="19" t="s">
        <v>150</v>
      </c>
      <c r="BE112" s="219">
        <f>IF(N112="základní",J112,0)</f>
        <v>0</v>
      </c>
      <c r="BF112" s="219">
        <f>IF(N112="snížená",J112,0)</f>
        <v>0</v>
      </c>
      <c r="BG112" s="219">
        <f>IF(N112="zákl. přenesená",J112,0)</f>
        <v>0</v>
      </c>
      <c r="BH112" s="219">
        <f>IF(N112="sníž. přenesená",J112,0)</f>
        <v>0</v>
      </c>
      <c r="BI112" s="219">
        <f>IF(N112="nulová",J112,0)</f>
        <v>0</v>
      </c>
      <c r="BJ112" s="19" t="s">
        <v>84</v>
      </c>
      <c r="BK112" s="219">
        <f>ROUND(I112*H112,2)</f>
        <v>0</v>
      </c>
      <c r="BL112" s="19" t="s">
        <v>250</v>
      </c>
      <c r="BM112" s="218" t="s">
        <v>1269</v>
      </c>
    </row>
    <row r="113" s="2" customFormat="1" ht="16.5" customHeight="1">
      <c r="A113" s="41"/>
      <c r="B113" s="42"/>
      <c r="C113" s="247" t="s">
        <v>218</v>
      </c>
      <c r="D113" s="247" t="s">
        <v>197</v>
      </c>
      <c r="E113" s="248" t="s">
        <v>1270</v>
      </c>
      <c r="F113" s="249" t="s">
        <v>1271</v>
      </c>
      <c r="G113" s="250" t="s">
        <v>360</v>
      </c>
      <c r="H113" s="251">
        <v>1</v>
      </c>
      <c r="I113" s="252"/>
      <c r="J113" s="253">
        <f>ROUND(I113*H113,2)</f>
        <v>0</v>
      </c>
      <c r="K113" s="249" t="s">
        <v>156</v>
      </c>
      <c r="L113" s="254"/>
      <c r="M113" s="255" t="s">
        <v>32</v>
      </c>
      <c r="N113" s="256" t="s">
        <v>47</v>
      </c>
      <c r="O113" s="87"/>
      <c r="P113" s="216">
        <f>O113*H113</f>
        <v>0</v>
      </c>
      <c r="Q113" s="216">
        <v>0.00038000000000000002</v>
      </c>
      <c r="R113" s="216">
        <f>Q113*H113</f>
        <v>0.00038000000000000002</v>
      </c>
      <c r="S113" s="216">
        <v>0</v>
      </c>
      <c r="T113" s="217">
        <f>S113*H113</f>
        <v>0</v>
      </c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  <c r="AR113" s="218" t="s">
        <v>349</v>
      </c>
      <c r="AT113" s="218" t="s">
        <v>197</v>
      </c>
      <c r="AU113" s="218" t="s">
        <v>86</v>
      </c>
      <c r="AY113" s="19" t="s">
        <v>150</v>
      </c>
      <c r="BE113" s="219">
        <f>IF(N113="základní",J113,0)</f>
        <v>0</v>
      </c>
      <c r="BF113" s="219">
        <f>IF(N113="snížená",J113,0)</f>
        <v>0</v>
      </c>
      <c r="BG113" s="219">
        <f>IF(N113="zákl. přenesená",J113,0)</f>
        <v>0</v>
      </c>
      <c r="BH113" s="219">
        <f>IF(N113="sníž. přenesená",J113,0)</f>
        <v>0</v>
      </c>
      <c r="BI113" s="219">
        <f>IF(N113="nulová",J113,0)</f>
        <v>0</v>
      </c>
      <c r="BJ113" s="19" t="s">
        <v>84</v>
      </c>
      <c r="BK113" s="219">
        <f>ROUND(I113*H113,2)</f>
        <v>0</v>
      </c>
      <c r="BL113" s="19" t="s">
        <v>250</v>
      </c>
      <c r="BM113" s="218" t="s">
        <v>1272</v>
      </c>
    </row>
    <row r="114" s="2" customFormat="1" ht="16.5" customHeight="1">
      <c r="A114" s="41"/>
      <c r="B114" s="42"/>
      <c r="C114" s="247" t="s">
        <v>8</v>
      </c>
      <c r="D114" s="247" t="s">
        <v>197</v>
      </c>
      <c r="E114" s="248" t="s">
        <v>1273</v>
      </c>
      <c r="F114" s="249" t="s">
        <v>1274</v>
      </c>
      <c r="G114" s="250" t="s">
        <v>360</v>
      </c>
      <c r="H114" s="251">
        <v>1</v>
      </c>
      <c r="I114" s="252"/>
      <c r="J114" s="253">
        <f>ROUND(I114*H114,2)</f>
        <v>0</v>
      </c>
      <c r="K114" s="249" t="s">
        <v>156</v>
      </c>
      <c r="L114" s="254"/>
      <c r="M114" s="255" t="s">
        <v>32</v>
      </c>
      <c r="N114" s="256" t="s">
        <v>47</v>
      </c>
      <c r="O114" s="87"/>
      <c r="P114" s="216">
        <f>O114*H114</f>
        <v>0</v>
      </c>
      <c r="Q114" s="216">
        <v>0.00022000000000000001</v>
      </c>
      <c r="R114" s="216">
        <f>Q114*H114</f>
        <v>0.00022000000000000001</v>
      </c>
      <c r="S114" s="216">
        <v>0</v>
      </c>
      <c r="T114" s="217">
        <f>S114*H114</f>
        <v>0</v>
      </c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R114" s="218" t="s">
        <v>349</v>
      </c>
      <c r="AT114" s="218" t="s">
        <v>197</v>
      </c>
      <c r="AU114" s="218" t="s">
        <v>86</v>
      </c>
      <c r="AY114" s="19" t="s">
        <v>150</v>
      </c>
      <c r="BE114" s="219">
        <f>IF(N114="základní",J114,0)</f>
        <v>0</v>
      </c>
      <c r="BF114" s="219">
        <f>IF(N114="snížená",J114,0)</f>
        <v>0</v>
      </c>
      <c r="BG114" s="219">
        <f>IF(N114="zákl. přenesená",J114,0)</f>
        <v>0</v>
      </c>
      <c r="BH114" s="219">
        <f>IF(N114="sníž. přenesená",J114,0)</f>
        <v>0</v>
      </c>
      <c r="BI114" s="219">
        <f>IF(N114="nulová",J114,0)</f>
        <v>0</v>
      </c>
      <c r="BJ114" s="19" t="s">
        <v>84</v>
      </c>
      <c r="BK114" s="219">
        <f>ROUND(I114*H114,2)</f>
        <v>0</v>
      </c>
      <c r="BL114" s="19" t="s">
        <v>250</v>
      </c>
      <c r="BM114" s="218" t="s">
        <v>1275</v>
      </c>
    </row>
    <row r="115" s="2" customFormat="1" ht="16.5" customHeight="1">
      <c r="A115" s="41"/>
      <c r="B115" s="42"/>
      <c r="C115" s="247" t="s">
        <v>230</v>
      </c>
      <c r="D115" s="247" t="s">
        <v>197</v>
      </c>
      <c r="E115" s="248" t="s">
        <v>1276</v>
      </c>
      <c r="F115" s="249" t="s">
        <v>1277</v>
      </c>
      <c r="G115" s="250" t="s">
        <v>360</v>
      </c>
      <c r="H115" s="251">
        <v>1</v>
      </c>
      <c r="I115" s="252"/>
      <c r="J115" s="253">
        <f>ROUND(I115*H115,2)</f>
        <v>0</v>
      </c>
      <c r="K115" s="249" t="s">
        <v>156</v>
      </c>
      <c r="L115" s="254"/>
      <c r="M115" s="255" t="s">
        <v>32</v>
      </c>
      <c r="N115" s="256" t="s">
        <v>47</v>
      </c>
      <c r="O115" s="87"/>
      <c r="P115" s="216">
        <f>O115*H115</f>
        <v>0</v>
      </c>
      <c r="Q115" s="216">
        <v>0.00033</v>
      </c>
      <c r="R115" s="216">
        <f>Q115*H115</f>
        <v>0.00033</v>
      </c>
      <c r="S115" s="216">
        <v>0</v>
      </c>
      <c r="T115" s="217">
        <f>S115*H115</f>
        <v>0</v>
      </c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  <c r="AR115" s="218" t="s">
        <v>349</v>
      </c>
      <c r="AT115" s="218" t="s">
        <v>197</v>
      </c>
      <c r="AU115" s="218" t="s">
        <v>86</v>
      </c>
      <c r="AY115" s="19" t="s">
        <v>150</v>
      </c>
      <c r="BE115" s="219">
        <f>IF(N115="základní",J115,0)</f>
        <v>0</v>
      </c>
      <c r="BF115" s="219">
        <f>IF(N115="snížená",J115,0)</f>
        <v>0</v>
      </c>
      <c r="BG115" s="219">
        <f>IF(N115="zákl. přenesená",J115,0)</f>
        <v>0</v>
      </c>
      <c r="BH115" s="219">
        <f>IF(N115="sníž. přenesená",J115,0)</f>
        <v>0</v>
      </c>
      <c r="BI115" s="219">
        <f>IF(N115="nulová",J115,0)</f>
        <v>0</v>
      </c>
      <c r="BJ115" s="19" t="s">
        <v>84</v>
      </c>
      <c r="BK115" s="219">
        <f>ROUND(I115*H115,2)</f>
        <v>0</v>
      </c>
      <c r="BL115" s="19" t="s">
        <v>250</v>
      </c>
      <c r="BM115" s="218" t="s">
        <v>1278</v>
      </c>
    </row>
    <row r="116" s="2" customFormat="1" ht="16.5" customHeight="1">
      <c r="A116" s="41"/>
      <c r="B116" s="42"/>
      <c r="C116" s="207" t="s">
        <v>237</v>
      </c>
      <c r="D116" s="207" t="s">
        <v>152</v>
      </c>
      <c r="E116" s="208" t="s">
        <v>1279</v>
      </c>
      <c r="F116" s="209" t="s">
        <v>1280</v>
      </c>
      <c r="G116" s="210" t="s">
        <v>300</v>
      </c>
      <c r="H116" s="211">
        <v>1</v>
      </c>
      <c r="I116" s="212"/>
      <c r="J116" s="213">
        <f>ROUND(I116*H116,2)</f>
        <v>0</v>
      </c>
      <c r="K116" s="209" t="s">
        <v>156</v>
      </c>
      <c r="L116" s="47"/>
      <c r="M116" s="214" t="s">
        <v>32</v>
      </c>
      <c r="N116" s="215" t="s">
        <v>47</v>
      </c>
      <c r="O116" s="87"/>
      <c r="P116" s="216">
        <f>O116*H116</f>
        <v>0</v>
      </c>
      <c r="Q116" s="216">
        <v>0.00042999999999999999</v>
      </c>
      <c r="R116" s="216">
        <f>Q116*H116</f>
        <v>0.00042999999999999999</v>
      </c>
      <c r="S116" s="216">
        <v>0</v>
      </c>
      <c r="T116" s="217">
        <f>S116*H116</f>
        <v>0</v>
      </c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  <c r="AR116" s="218" t="s">
        <v>250</v>
      </c>
      <c r="AT116" s="218" t="s">
        <v>152</v>
      </c>
      <c r="AU116" s="218" t="s">
        <v>86</v>
      </c>
      <c r="AY116" s="19" t="s">
        <v>150</v>
      </c>
      <c r="BE116" s="219">
        <f>IF(N116="základní",J116,0)</f>
        <v>0</v>
      </c>
      <c r="BF116" s="219">
        <f>IF(N116="snížená",J116,0)</f>
        <v>0</v>
      </c>
      <c r="BG116" s="219">
        <f>IF(N116="zákl. přenesená",J116,0)</f>
        <v>0</v>
      </c>
      <c r="BH116" s="219">
        <f>IF(N116="sníž. přenesená",J116,0)</f>
        <v>0</v>
      </c>
      <c r="BI116" s="219">
        <f>IF(N116="nulová",J116,0)</f>
        <v>0</v>
      </c>
      <c r="BJ116" s="19" t="s">
        <v>84</v>
      </c>
      <c r="BK116" s="219">
        <f>ROUND(I116*H116,2)</f>
        <v>0</v>
      </c>
      <c r="BL116" s="19" t="s">
        <v>250</v>
      </c>
      <c r="BM116" s="218" t="s">
        <v>1281</v>
      </c>
    </row>
    <row r="117" s="2" customFormat="1">
      <c r="A117" s="41"/>
      <c r="B117" s="42"/>
      <c r="C117" s="43"/>
      <c r="D117" s="220" t="s">
        <v>159</v>
      </c>
      <c r="E117" s="43"/>
      <c r="F117" s="221" t="s">
        <v>1282</v>
      </c>
      <c r="G117" s="43"/>
      <c r="H117" s="43"/>
      <c r="I117" s="222"/>
      <c r="J117" s="43"/>
      <c r="K117" s="43"/>
      <c r="L117" s="47"/>
      <c r="M117" s="223"/>
      <c r="N117" s="224"/>
      <c r="O117" s="87"/>
      <c r="P117" s="87"/>
      <c r="Q117" s="87"/>
      <c r="R117" s="87"/>
      <c r="S117" s="87"/>
      <c r="T117" s="88"/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  <c r="AE117" s="41"/>
      <c r="AT117" s="19" t="s">
        <v>159</v>
      </c>
      <c r="AU117" s="19" t="s">
        <v>86</v>
      </c>
    </row>
    <row r="118" s="2" customFormat="1" ht="16.5" customHeight="1">
      <c r="A118" s="41"/>
      <c r="B118" s="42"/>
      <c r="C118" s="207" t="s">
        <v>245</v>
      </c>
      <c r="D118" s="207" t="s">
        <v>152</v>
      </c>
      <c r="E118" s="208" t="s">
        <v>1283</v>
      </c>
      <c r="F118" s="209" t="s">
        <v>1284</v>
      </c>
      <c r="G118" s="210" t="s">
        <v>300</v>
      </c>
      <c r="H118" s="211">
        <v>0.5</v>
      </c>
      <c r="I118" s="212"/>
      <c r="J118" s="213">
        <f>ROUND(I118*H118,2)</f>
        <v>0</v>
      </c>
      <c r="K118" s="209" t="s">
        <v>156</v>
      </c>
      <c r="L118" s="47"/>
      <c r="M118" s="214" t="s">
        <v>32</v>
      </c>
      <c r="N118" s="215" t="s">
        <v>47</v>
      </c>
      <c r="O118" s="87"/>
      <c r="P118" s="216">
        <f>O118*H118</f>
        <v>0</v>
      </c>
      <c r="Q118" s="216">
        <v>0.00050000000000000001</v>
      </c>
      <c r="R118" s="216">
        <f>Q118*H118</f>
        <v>0.00025000000000000001</v>
      </c>
      <c r="S118" s="216">
        <v>0</v>
      </c>
      <c r="T118" s="217">
        <f>S118*H118</f>
        <v>0</v>
      </c>
      <c r="U118" s="41"/>
      <c r="V118" s="41"/>
      <c r="W118" s="41"/>
      <c r="X118" s="41"/>
      <c r="Y118" s="41"/>
      <c r="Z118" s="41"/>
      <c r="AA118" s="41"/>
      <c r="AB118" s="41"/>
      <c r="AC118" s="41"/>
      <c r="AD118" s="41"/>
      <c r="AE118" s="41"/>
      <c r="AR118" s="218" t="s">
        <v>250</v>
      </c>
      <c r="AT118" s="218" t="s">
        <v>152</v>
      </c>
      <c r="AU118" s="218" t="s">
        <v>86</v>
      </c>
      <c r="AY118" s="19" t="s">
        <v>150</v>
      </c>
      <c r="BE118" s="219">
        <f>IF(N118="základní",J118,0)</f>
        <v>0</v>
      </c>
      <c r="BF118" s="219">
        <f>IF(N118="snížená",J118,0)</f>
        <v>0</v>
      </c>
      <c r="BG118" s="219">
        <f>IF(N118="zákl. přenesená",J118,0)</f>
        <v>0</v>
      </c>
      <c r="BH118" s="219">
        <f>IF(N118="sníž. přenesená",J118,0)</f>
        <v>0</v>
      </c>
      <c r="BI118" s="219">
        <f>IF(N118="nulová",J118,0)</f>
        <v>0</v>
      </c>
      <c r="BJ118" s="19" t="s">
        <v>84</v>
      </c>
      <c r="BK118" s="219">
        <f>ROUND(I118*H118,2)</f>
        <v>0</v>
      </c>
      <c r="BL118" s="19" t="s">
        <v>250</v>
      </c>
      <c r="BM118" s="218" t="s">
        <v>1285</v>
      </c>
    </row>
    <row r="119" s="2" customFormat="1">
      <c r="A119" s="41"/>
      <c r="B119" s="42"/>
      <c r="C119" s="43"/>
      <c r="D119" s="220" t="s">
        <v>159</v>
      </c>
      <c r="E119" s="43"/>
      <c r="F119" s="221" t="s">
        <v>1286</v>
      </c>
      <c r="G119" s="43"/>
      <c r="H119" s="43"/>
      <c r="I119" s="222"/>
      <c r="J119" s="43"/>
      <c r="K119" s="43"/>
      <c r="L119" s="47"/>
      <c r="M119" s="223"/>
      <c r="N119" s="224"/>
      <c r="O119" s="87"/>
      <c r="P119" s="87"/>
      <c r="Q119" s="87"/>
      <c r="R119" s="87"/>
      <c r="S119" s="87"/>
      <c r="T119" s="88"/>
      <c r="U119" s="41"/>
      <c r="V119" s="41"/>
      <c r="W119" s="41"/>
      <c r="X119" s="41"/>
      <c r="Y119" s="41"/>
      <c r="Z119" s="41"/>
      <c r="AA119" s="41"/>
      <c r="AB119" s="41"/>
      <c r="AC119" s="41"/>
      <c r="AD119" s="41"/>
      <c r="AE119" s="41"/>
      <c r="AT119" s="19" t="s">
        <v>159</v>
      </c>
      <c r="AU119" s="19" t="s">
        <v>86</v>
      </c>
    </row>
    <row r="120" s="2" customFormat="1" ht="16.5" customHeight="1">
      <c r="A120" s="41"/>
      <c r="B120" s="42"/>
      <c r="C120" s="207" t="s">
        <v>250</v>
      </c>
      <c r="D120" s="207" t="s">
        <v>152</v>
      </c>
      <c r="E120" s="208" t="s">
        <v>1287</v>
      </c>
      <c r="F120" s="209" t="s">
        <v>1288</v>
      </c>
      <c r="G120" s="210" t="s">
        <v>300</v>
      </c>
      <c r="H120" s="211">
        <v>2</v>
      </c>
      <c r="I120" s="212"/>
      <c r="J120" s="213">
        <f>ROUND(I120*H120,2)</f>
        <v>0</v>
      </c>
      <c r="K120" s="209" t="s">
        <v>156</v>
      </c>
      <c r="L120" s="47"/>
      <c r="M120" s="214" t="s">
        <v>32</v>
      </c>
      <c r="N120" s="215" t="s">
        <v>47</v>
      </c>
      <c r="O120" s="87"/>
      <c r="P120" s="216">
        <f>O120*H120</f>
        <v>0</v>
      </c>
      <c r="Q120" s="216">
        <v>0.00076000000000000004</v>
      </c>
      <c r="R120" s="216">
        <f>Q120*H120</f>
        <v>0.0015200000000000001</v>
      </c>
      <c r="S120" s="216">
        <v>0</v>
      </c>
      <c r="T120" s="217">
        <f>S120*H120</f>
        <v>0</v>
      </c>
      <c r="U120" s="41"/>
      <c r="V120" s="41"/>
      <c r="W120" s="41"/>
      <c r="X120" s="41"/>
      <c r="Y120" s="41"/>
      <c r="Z120" s="41"/>
      <c r="AA120" s="41"/>
      <c r="AB120" s="41"/>
      <c r="AC120" s="41"/>
      <c r="AD120" s="41"/>
      <c r="AE120" s="41"/>
      <c r="AR120" s="218" t="s">
        <v>250</v>
      </c>
      <c r="AT120" s="218" t="s">
        <v>152</v>
      </c>
      <c r="AU120" s="218" t="s">
        <v>86</v>
      </c>
      <c r="AY120" s="19" t="s">
        <v>150</v>
      </c>
      <c r="BE120" s="219">
        <f>IF(N120="základní",J120,0)</f>
        <v>0</v>
      </c>
      <c r="BF120" s="219">
        <f>IF(N120="snížená",J120,0)</f>
        <v>0</v>
      </c>
      <c r="BG120" s="219">
        <f>IF(N120="zákl. přenesená",J120,0)</f>
        <v>0</v>
      </c>
      <c r="BH120" s="219">
        <f>IF(N120="sníž. přenesená",J120,0)</f>
        <v>0</v>
      </c>
      <c r="BI120" s="219">
        <f>IF(N120="nulová",J120,0)</f>
        <v>0</v>
      </c>
      <c r="BJ120" s="19" t="s">
        <v>84</v>
      </c>
      <c r="BK120" s="219">
        <f>ROUND(I120*H120,2)</f>
        <v>0</v>
      </c>
      <c r="BL120" s="19" t="s">
        <v>250</v>
      </c>
      <c r="BM120" s="218" t="s">
        <v>1289</v>
      </c>
    </row>
    <row r="121" s="2" customFormat="1">
      <c r="A121" s="41"/>
      <c r="B121" s="42"/>
      <c r="C121" s="43"/>
      <c r="D121" s="220" t="s">
        <v>159</v>
      </c>
      <c r="E121" s="43"/>
      <c r="F121" s="221" t="s">
        <v>1290</v>
      </c>
      <c r="G121" s="43"/>
      <c r="H121" s="43"/>
      <c r="I121" s="222"/>
      <c r="J121" s="43"/>
      <c r="K121" s="43"/>
      <c r="L121" s="47"/>
      <c r="M121" s="223"/>
      <c r="N121" s="224"/>
      <c r="O121" s="87"/>
      <c r="P121" s="87"/>
      <c r="Q121" s="87"/>
      <c r="R121" s="87"/>
      <c r="S121" s="87"/>
      <c r="T121" s="88"/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  <c r="AT121" s="19" t="s">
        <v>159</v>
      </c>
      <c r="AU121" s="19" t="s">
        <v>86</v>
      </c>
    </row>
    <row r="122" s="2" customFormat="1" ht="16.5" customHeight="1">
      <c r="A122" s="41"/>
      <c r="B122" s="42"/>
      <c r="C122" s="207" t="s">
        <v>256</v>
      </c>
      <c r="D122" s="207" t="s">
        <v>152</v>
      </c>
      <c r="E122" s="208" t="s">
        <v>1291</v>
      </c>
      <c r="F122" s="209" t="s">
        <v>1292</v>
      </c>
      <c r="G122" s="210" t="s">
        <v>300</v>
      </c>
      <c r="H122" s="211">
        <v>1</v>
      </c>
      <c r="I122" s="212"/>
      <c r="J122" s="213">
        <f>ROUND(I122*H122,2)</f>
        <v>0</v>
      </c>
      <c r="K122" s="209" t="s">
        <v>156</v>
      </c>
      <c r="L122" s="47"/>
      <c r="M122" s="214" t="s">
        <v>32</v>
      </c>
      <c r="N122" s="215" t="s">
        <v>47</v>
      </c>
      <c r="O122" s="87"/>
      <c r="P122" s="216">
        <f>O122*H122</f>
        <v>0</v>
      </c>
      <c r="Q122" s="216">
        <v>0.0015299999999999999</v>
      </c>
      <c r="R122" s="216">
        <f>Q122*H122</f>
        <v>0.0015299999999999999</v>
      </c>
      <c r="S122" s="216">
        <v>0</v>
      </c>
      <c r="T122" s="217">
        <f>S122*H122</f>
        <v>0</v>
      </c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  <c r="AR122" s="218" t="s">
        <v>250</v>
      </c>
      <c r="AT122" s="218" t="s">
        <v>152</v>
      </c>
      <c r="AU122" s="218" t="s">
        <v>86</v>
      </c>
      <c r="AY122" s="19" t="s">
        <v>150</v>
      </c>
      <c r="BE122" s="219">
        <f>IF(N122="základní",J122,0)</f>
        <v>0</v>
      </c>
      <c r="BF122" s="219">
        <f>IF(N122="snížená",J122,0)</f>
        <v>0</v>
      </c>
      <c r="BG122" s="219">
        <f>IF(N122="zákl. přenesená",J122,0)</f>
        <v>0</v>
      </c>
      <c r="BH122" s="219">
        <f>IF(N122="sníž. přenesená",J122,0)</f>
        <v>0</v>
      </c>
      <c r="BI122" s="219">
        <f>IF(N122="nulová",J122,0)</f>
        <v>0</v>
      </c>
      <c r="BJ122" s="19" t="s">
        <v>84</v>
      </c>
      <c r="BK122" s="219">
        <f>ROUND(I122*H122,2)</f>
        <v>0</v>
      </c>
      <c r="BL122" s="19" t="s">
        <v>250</v>
      </c>
      <c r="BM122" s="218" t="s">
        <v>1293</v>
      </c>
    </row>
    <row r="123" s="2" customFormat="1">
      <c r="A123" s="41"/>
      <c r="B123" s="42"/>
      <c r="C123" s="43"/>
      <c r="D123" s="220" t="s">
        <v>159</v>
      </c>
      <c r="E123" s="43"/>
      <c r="F123" s="221" t="s">
        <v>1294</v>
      </c>
      <c r="G123" s="43"/>
      <c r="H123" s="43"/>
      <c r="I123" s="222"/>
      <c r="J123" s="43"/>
      <c r="K123" s="43"/>
      <c r="L123" s="47"/>
      <c r="M123" s="223"/>
      <c r="N123" s="224"/>
      <c r="O123" s="87"/>
      <c r="P123" s="87"/>
      <c r="Q123" s="87"/>
      <c r="R123" s="87"/>
      <c r="S123" s="87"/>
      <c r="T123" s="88"/>
      <c r="U123" s="41"/>
      <c r="V123" s="41"/>
      <c r="W123" s="41"/>
      <c r="X123" s="41"/>
      <c r="Y123" s="41"/>
      <c r="Z123" s="41"/>
      <c r="AA123" s="41"/>
      <c r="AB123" s="41"/>
      <c r="AC123" s="41"/>
      <c r="AD123" s="41"/>
      <c r="AE123" s="41"/>
      <c r="AT123" s="19" t="s">
        <v>159</v>
      </c>
      <c r="AU123" s="19" t="s">
        <v>86</v>
      </c>
    </row>
    <row r="124" s="2" customFormat="1" ht="16.5" customHeight="1">
      <c r="A124" s="41"/>
      <c r="B124" s="42"/>
      <c r="C124" s="207" t="s">
        <v>262</v>
      </c>
      <c r="D124" s="207" t="s">
        <v>152</v>
      </c>
      <c r="E124" s="208" t="s">
        <v>1295</v>
      </c>
      <c r="F124" s="209" t="s">
        <v>1296</v>
      </c>
      <c r="G124" s="210" t="s">
        <v>360</v>
      </c>
      <c r="H124" s="211">
        <v>2</v>
      </c>
      <c r="I124" s="212"/>
      <c r="J124" s="213">
        <f>ROUND(I124*H124,2)</f>
        <v>0</v>
      </c>
      <c r="K124" s="209" t="s">
        <v>156</v>
      </c>
      <c r="L124" s="47"/>
      <c r="M124" s="214" t="s">
        <v>32</v>
      </c>
      <c r="N124" s="215" t="s">
        <v>47</v>
      </c>
      <c r="O124" s="87"/>
      <c r="P124" s="216">
        <f>O124*H124</f>
        <v>0</v>
      </c>
      <c r="Q124" s="216">
        <v>0</v>
      </c>
      <c r="R124" s="216">
        <f>Q124*H124</f>
        <v>0</v>
      </c>
      <c r="S124" s="216">
        <v>0</v>
      </c>
      <c r="T124" s="217">
        <f>S124*H124</f>
        <v>0</v>
      </c>
      <c r="U124" s="41"/>
      <c r="V124" s="41"/>
      <c r="W124" s="41"/>
      <c r="X124" s="41"/>
      <c r="Y124" s="41"/>
      <c r="Z124" s="41"/>
      <c r="AA124" s="41"/>
      <c r="AB124" s="41"/>
      <c r="AC124" s="41"/>
      <c r="AD124" s="41"/>
      <c r="AE124" s="41"/>
      <c r="AR124" s="218" t="s">
        <v>250</v>
      </c>
      <c r="AT124" s="218" t="s">
        <v>152</v>
      </c>
      <c r="AU124" s="218" t="s">
        <v>86</v>
      </c>
      <c r="AY124" s="19" t="s">
        <v>150</v>
      </c>
      <c r="BE124" s="219">
        <f>IF(N124="základní",J124,0)</f>
        <v>0</v>
      </c>
      <c r="BF124" s="219">
        <f>IF(N124="snížená",J124,0)</f>
        <v>0</v>
      </c>
      <c r="BG124" s="219">
        <f>IF(N124="zákl. přenesená",J124,0)</f>
        <v>0</v>
      </c>
      <c r="BH124" s="219">
        <f>IF(N124="sníž. přenesená",J124,0)</f>
        <v>0</v>
      </c>
      <c r="BI124" s="219">
        <f>IF(N124="nulová",J124,0)</f>
        <v>0</v>
      </c>
      <c r="BJ124" s="19" t="s">
        <v>84</v>
      </c>
      <c r="BK124" s="219">
        <f>ROUND(I124*H124,2)</f>
        <v>0</v>
      </c>
      <c r="BL124" s="19" t="s">
        <v>250</v>
      </c>
      <c r="BM124" s="218" t="s">
        <v>1297</v>
      </c>
    </row>
    <row r="125" s="2" customFormat="1">
      <c r="A125" s="41"/>
      <c r="B125" s="42"/>
      <c r="C125" s="43"/>
      <c r="D125" s="220" t="s">
        <v>159</v>
      </c>
      <c r="E125" s="43"/>
      <c r="F125" s="221" t="s">
        <v>1298</v>
      </c>
      <c r="G125" s="43"/>
      <c r="H125" s="43"/>
      <c r="I125" s="222"/>
      <c r="J125" s="43"/>
      <c r="K125" s="43"/>
      <c r="L125" s="47"/>
      <c r="M125" s="223"/>
      <c r="N125" s="224"/>
      <c r="O125" s="87"/>
      <c r="P125" s="87"/>
      <c r="Q125" s="87"/>
      <c r="R125" s="87"/>
      <c r="S125" s="87"/>
      <c r="T125" s="88"/>
      <c r="U125" s="41"/>
      <c r="V125" s="41"/>
      <c r="W125" s="41"/>
      <c r="X125" s="41"/>
      <c r="Y125" s="41"/>
      <c r="Z125" s="41"/>
      <c r="AA125" s="41"/>
      <c r="AB125" s="41"/>
      <c r="AC125" s="41"/>
      <c r="AD125" s="41"/>
      <c r="AE125" s="41"/>
      <c r="AT125" s="19" t="s">
        <v>159</v>
      </c>
      <c r="AU125" s="19" t="s">
        <v>86</v>
      </c>
    </row>
    <row r="126" s="2" customFormat="1" ht="16.5" customHeight="1">
      <c r="A126" s="41"/>
      <c r="B126" s="42"/>
      <c r="C126" s="207" t="s">
        <v>269</v>
      </c>
      <c r="D126" s="207" t="s">
        <v>152</v>
      </c>
      <c r="E126" s="208" t="s">
        <v>1299</v>
      </c>
      <c r="F126" s="209" t="s">
        <v>1300</v>
      </c>
      <c r="G126" s="210" t="s">
        <v>360</v>
      </c>
      <c r="H126" s="211">
        <v>1</v>
      </c>
      <c r="I126" s="212"/>
      <c r="J126" s="213">
        <f>ROUND(I126*H126,2)</f>
        <v>0</v>
      </c>
      <c r="K126" s="209" t="s">
        <v>156</v>
      </c>
      <c r="L126" s="47"/>
      <c r="M126" s="214" t="s">
        <v>32</v>
      </c>
      <c r="N126" s="215" t="s">
        <v>47</v>
      </c>
      <c r="O126" s="87"/>
      <c r="P126" s="216">
        <f>O126*H126</f>
        <v>0</v>
      </c>
      <c r="Q126" s="216">
        <v>0</v>
      </c>
      <c r="R126" s="216">
        <f>Q126*H126</f>
        <v>0</v>
      </c>
      <c r="S126" s="216">
        <v>0</v>
      </c>
      <c r="T126" s="217">
        <f>S126*H126</f>
        <v>0</v>
      </c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  <c r="AE126" s="41"/>
      <c r="AR126" s="218" t="s">
        <v>250</v>
      </c>
      <c r="AT126" s="218" t="s">
        <v>152</v>
      </c>
      <c r="AU126" s="218" t="s">
        <v>86</v>
      </c>
      <c r="AY126" s="19" t="s">
        <v>150</v>
      </c>
      <c r="BE126" s="219">
        <f>IF(N126="základní",J126,0)</f>
        <v>0</v>
      </c>
      <c r="BF126" s="219">
        <f>IF(N126="snížená",J126,0)</f>
        <v>0</v>
      </c>
      <c r="BG126" s="219">
        <f>IF(N126="zákl. přenesená",J126,0)</f>
        <v>0</v>
      </c>
      <c r="BH126" s="219">
        <f>IF(N126="sníž. přenesená",J126,0)</f>
        <v>0</v>
      </c>
      <c r="BI126" s="219">
        <f>IF(N126="nulová",J126,0)</f>
        <v>0</v>
      </c>
      <c r="BJ126" s="19" t="s">
        <v>84</v>
      </c>
      <c r="BK126" s="219">
        <f>ROUND(I126*H126,2)</f>
        <v>0</v>
      </c>
      <c r="BL126" s="19" t="s">
        <v>250</v>
      </c>
      <c r="BM126" s="218" t="s">
        <v>1301</v>
      </c>
    </row>
    <row r="127" s="2" customFormat="1">
      <c r="A127" s="41"/>
      <c r="B127" s="42"/>
      <c r="C127" s="43"/>
      <c r="D127" s="220" t="s">
        <v>159</v>
      </c>
      <c r="E127" s="43"/>
      <c r="F127" s="221" t="s">
        <v>1302</v>
      </c>
      <c r="G127" s="43"/>
      <c r="H127" s="43"/>
      <c r="I127" s="222"/>
      <c r="J127" s="43"/>
      <c r="K127" s="43"/>
      <c r="L127" s="47"/>
      <c r="M127" s="223"/>
      <c r="N127" s="224"/>
      <c r="O127" s="87"/>
      <c r="P127" s="87"/>
      <c r="Q127" s="87"/>
      <c r="R127" s="87"/>
      <c r="S127" s="87"/>
      <c r="T127" s="88"/>
      <c r="U127" s="41"/>
      <c r="V127" s="41"/>
      <c r="W127" s="41"/>
      <c r="X127" s="41"/>
      <c r="Y127" s="41"/>
      <c r="Z127" s="41"/>
      <c r="AA127" s="41"/>
      <c r="AB127" s="41"/>
      <c r="AC127" s="41"/>
      <c r="AD127" s="41"/>
      <c r="AE127" s="41"/>
      <c r="AT127" s="19" t="s">
        <v>159</v>
      </c>
      <c r="AU127" s="19" t="s">
        <v>86</v>
      </c>
    </row>
    <row r="128" s="2" customFormat="1" ht="16.5" customHeight="1">
      <c r="A128" s="41"/>
      <c r="B128" s="42"/>
      <c r="C128" s="207" t="s">
        <v>274</v>
      </c>
      <c r="D128" s="207" t="s">
        <v>152</v>
      </c>
      <c r="E128" s="208" t="s">
        <v>1303</v>
      </c>
      <c r="F128" s="209" t="s">
        <v>1304</v>
      </c>
      <c r="G128" s="210" t="s">
        <v>360</v>
      </c>
      <c r="H128" s="211">
        <v>1</v>
      </c>
      <c r="I128" s="212"/>
      <c r="J128" s="213">
        <f>ROUND(I128*H128,2)</f>
        <v>0</v>
      </c>
      <c r="K128" s="209" t="s">
        <v>156</v>
      </c>
      <c r="L128" s="47"/>
      <c r="M128" s="214" t="s">
        <v>32</v>
      </c>
      <c r="N128" s="215" t="s">
        <v>47</v>
      </c>
      <c r="O128" s="87"/>
      <c r="P128" s="216">
        <f>O128*H128</f>
        <v>0</v>
      </c>
      <c r="Q128" s="216">
        <v>0</v>
      </c>
      <c r="R128" s="216">
        <f>Q128*H128</f>
        <v>0</v>
      </c>
      <c r="S128" s="216">
        <v>0</v>
      </c>
      <c r="T128" s="217">
        <f>S128*H128</f>
        <v>0</v>
      </c>
      <c r="U128" s="41"/>
      <c r="V128" s="41"/>
      <c r="W128" s="41"/>
      <c r="X128" s="41"/>
      <c r="Y128" s="41"/>
      <c r="Z128" s="41"/>
      <c r="AA128" s="41"/>
      <c r="AB128" s="41"/>
      <c r="AC128" s="41"/>
      <c r="AD128" s="41"/>
      <c r="AE128" s="41"/>
      <c r="AR128" s="218" t="s">
        <v>250</v>
      </c>
      <c r="AT128" s="218" t="s">
        <v>152</v>
      </c>
      <c r="AU128" s="218" t="s">
        <v>86</v>
      </c>
      <c r="AY128" s="19" t="s">
        <v>150</v>
      </c>
      <c r="BE128" s="219">
        <f>IF(N128="základní",J128,0)</f>
        <v>0</v>
      </c>
      <c r="BF128" s="219">
        <f>IF(N128="snížená",J128,0)</f>
        <v>0</v>
      </c>
      <c r="BG128" s="219">
        <f>IF(N128="zákl. přenesená",J128,0)</f>
        <v>0</v>
      </c>
      <c r="BH128" s="219">
        <f>IF(N128="sníž. přenesená",J128,0)</f>
        <v>0</v>
      </c>
      <c r="BI128" s="219">
        <f>IF(N128="nulová",J128,0)</f>
        <v>0</v>
      </c>
      <c r="BJ128" s="19" t="s">
        <v>84</v>
      </c>
      <c r="BK128" s="219">
        <f>ROUND(I128*H128,2)</f>
        <v>0</v>
      </c>
      <c r="BL128" s="19" t="s">
        <v>250</v>
      </c>
      <c r="BM128" s="218" t="s">
        <v>1305</v>
      </c>
    </row>
    <row r="129" s="2" customFormat="1">
      <c r="A129" s="41"/>
      <c r="B129" s="42"/>
      <c r="C129" s="43"/>
      <c r="D129" s="220" t="s">
        <v>159</v>
      </c>
      <c r="E129" s="43"/>
      <c r="F129" s="221" t="s">
        <v>1306</v>
      </c>
      <c r="G129" s="43"/>
      <c r="H129" s="43"/>
      <c r="I129" s="222"/>
      <c r="J129" s="43"/>
      <c r="K129" s="43"/>
      <c r="L129" s="47"/>
      <c r="M129" s="223"/>
      <c r="N129" s="224"/>
      <c r="O129" s="87"/>
      <c r="P129" s="87"/>
      <c r="Q129" s="87"/>
      <c r="R129" s="87"/>
      <c r="S129" s="87"/>
      <c r="T129" s="88"/>
      <c r="U129" s="41"/>
      <c r="V129" s="41"/>
      <c r="W129" s="41"/>
      <c r="X129" s="41"/>
      <c r="Y129" s="41"/>
      <c r="Z129" s="41"/>
      <c r="AA129" s="41"/>
      <c r="AB129" s="41"/>
      <c r="AC129" s="41"/>
      <c r="AD129" s="41"/>
      <c r="AE129" s="41"/>
      <c r="AT129" s="19" t="s">
        <v>159</v>
      </c>
      <c r="AU129" s="19" t="s">
        <v>86</v>
      </c>
    </row>
    <row r="130" s="2" customFormat="1" ht="16.5" customHeight="1">
      <c r="A130" s="41"/>
      <c r="B130" s="42"/>
      <c r="C130" s="207" t="s">
        <v>7</v>
      </c>
      <c r="D130" s="207" t="s">
        <v>152</v>
      </c>
      <c r="E130" s="208" t="s">
        <v>1307</v>
      </c>
      <c r="F130" s="209" t="s">
        <v>1308</v>
      </c>
      <c r="G130" s="210" t="s">
        <v>300</v>
      </c>
      <c r="H130" s="211">
        <v>8.5</v>
      </c>
      <c r="I130" s="212"/>
      <c r="J130" s="213">
        <f>ROUND(I130*H130,2)</f>
        <v>0</v>
      </c>
      <c r="K130" s="209" t="s">
        <v>156</v>
      </c>
      <c r="L130" s="47"/>
      <c r="M130" s="214" t="s">
        <v>32</v>
      </c>
      <c r="N130" s="215" t="s">
        <v>47</v>
      </c>
      <c r="O130" s="87"/>
      <c r="P130" s="216">
        <f>O130*H130</f>
        <v>0</v>
      </c>
      <c r="Q130" s="216">
        <v>0</v>
      </c>
      <c r="R130" s="216">
        <f>Q130*H130</f>
        <v>0</v>
      </c>
      <c r="S130" s="216">
        <v>0</v>
      </c>
      <c r="T130" s="217">
        <f>S130*H130</f>
        <v>0</v>
      </c>
      <c r="U130" s="41"/>
      <c r="V130" s="41"/>
      <c r="W130" s="41"/>
      <c r="X130" s="41"/>
      <c r="Y130" s="41"/>
      <c r="Z130" s="41"/>
      <c r="AA130" s="41"/>
      <c r="AB130" s="41"/>
      <c r="AC130" s="41"/>
      <c r="AD130" s="41"/>
      <c r="AE130" s="41"/>
      <c r="AR130" s="218" t="s">
        <v>250</v>
      </c>
      <c r="AT130" s="218" t="s">
        <v>152</v>
      </c>
      <c r="AU130" s="218" t="s">
        <v>86</v>
      </c>
      <c r="AY130" s="19" t="s">
        <v>150</v>
      </c>
      <c r="BE130" s="219">
        <f>IF(N130="základní",J130,0)</f>
        <v>0</v>
      </c>
      <c r="BF130" s="219">
        <f>IF(N130="snížená",J130,0)</f>
        <v>0</v>
      </c>
      <c r="BG130" s="219">
        <f>IF(N130="zákl. přenesená",J130,0)</f>
        <v>0</v>
      </c>
      <c r="BH130" s="219">
        <f>IF(N130="sníž. přenesená",J130,0)</f>
        <v>0</v>
      </c>
      <c r="BI130" s="219">
        <f>IF(N130="nulová",J130,0)</f>
        <v>0</v>
      </c>
      <c r="BJ130" s="19" t="s">
        <v>84</v>
      </c>
      <c r="BK130" s="219">
        <f>ROUND(I130*H130,2)</f>
        <v>0</v>
      </c>
      <c r="BL130" s="19" t="s">
        <v>250</v>
      </c>
      <c r="BM130" s="218" t="s">
        <v>1309</v>
      </c>
    </row>
    <row r="131" s="2" customFormat="1">
      <c r="A131" s="41"/>
      <c r="B131" s="42"/>
      <c r="C131" s="43"/>
      <c r="D131" s="220" t="s">
        <v>159</v>
      </c>
      <c r="E131" s="43"/>
      <c r="F131" s="221" t="s">
        <v>1310</v>
      </c>
      <c r="G131" s="43"/>
      <c r="H131" s="43"/>
      <c r="I131" s="222"/>
      <c r="J131" s="43"/>
      <c r="K131" s="43"/>
      <c r="L131" s="47"/>
      <c r="M131" s="223"/>
      <c r="N131" s="224"/>
      <c r="O131" s="87"/>
      <c r="P131" s="87"/>
      <c r="Q131" s="87"/>
      <c r="R131" s="87"/>
      <c r="S131" s="87"/>
      <c r="T131" s="88"/>
      <c r="U131" s="41"/>
      <c r="V131" s="41"/>
      <c r="W131" s="41"/>
      <c r="X131" s="41"/>
      <c r="Y131" s="41"/>
      <c r="Z131" s="41"/>
      <c r="AA131" s="41"/>
      <c r="AB131" s="41"/>
      <c r="AC131" s="41"/>
      <c r="AD131" s="41"/>
      <c r="AE131" s="41"/>
      <c r="AT131" s="19" t="s">
        <v>159</v>
      </c>
      <c r="AU131" s="19" t="s">
        <v>86</v>
      </c>
    </row>
    <row r="132" s="2" customFormat="1" ht="24.15" customHeight="1">
      <c r="A132" s="41"/>
      <c r="B132" s="42"/>
      <c r="C132" s="207" t="s">
        <v>291</v>
      </c>
      <c r="D132" s="207" t="s">
        <v>152</v>
      </c>
      <c r="E132" s="208" t="s">
        <v>1311</v>
      </c>
      <c r="F132" s="209" t="s">
        <v>1312</v>
      </c>
      <c r="G132" s="210" t="s">
        <v>180</v>
      </c>
      <c r="H132" s="211">
        <v>0.012999999999999999</v>
      </c>
      <c r="I132" s="212"/>
      <c r="J132" s="213">
        <f>ROUND(I132*H132,2)</f>
        <v>0</v>
      </c>
      <c r="K132" s="209" t="s">
        <v>156</v>
      </c>
      <c r="L132" s="47"/>
      <c r="M132" s="214" t="s">
        <v>32</v>
      </c>
      <c r="N132" s="215" t="s">
        <v>47</v>
      </c>
      <c r="O132" s="87"/>
      <c r="P132" s="216">
        <f>O132*H132</f>
        <v>0</v>
      </c>
      <c r="Q132" s="216">
        <v>0</v>
      </c>
      <c r="R132" s="216">
        <f>Q132*H132</f>
        <v>0</v>
      </c>
      <c r="S132" s="216">
        <v>0</v>
      </c>
      <c r="T132" s="217">
        <f>S132*H132</f>
        <v>0</v>
      </c>
      <c r="U132" s="41"/>
      <c r="V132" s="41"/>
      <c r="W132" s="41"/>
      <c r="X132" s="41"/>
      <c r="Y132" s="41"/>
      <c r="Z132" s="41"/>
      <c r="AA132" s="41"/>
      <c r="AB132" s="41"/>
      <c r="AC132" s="41"/>
      <c r="AD132" s="41"/>
      <c r="AE132" s="41"/>
      <c r="AR132" s="218" t="s">
        <v>250</v>
      </c>
      <c r="AT132" s="218" t="s">
        <v>152</v>
      </c>
      <c r="AU132" s="218" t="s">
        <v>86</v>
      </c>
      <c r="AY132" s="19" t="s">
        <v>150</v>
      </c>
      <c r="BE132" s="219">
        <f>IF(N132="základní",J132,0)</f>
        <v>0</v>
      </c>
      <c r="BF132" s="219">
        <f>IF(N132="snížená",J132,0)</f>
        <v>0</v>
      </c>
      <c r="BG132" s="219">
        <f>IF(N132="zákl. přenesená",J132,0)</f>
        <v>0</v>
      </c>
      <c r="BH132" s="219">
        <f>IF(N132="sníž. přenesená",J132,0)</f>
        <v>0</v>
      </c>
      <c r="BI132" s="219">
        <f>IF(N132="nulová",J132,0)</f>
        <v>0</v>
      </c>
      <c r="BJ132" s="19" t="s">
        <v>84</v>
      </c>
      <c r="BK132" s="219">
        <f>ROUND(I132*H132,2)</f>
        <v>0</v>
      </c>
      <c r="BL132" s="19" t="s">
        <v>250</v>
      </c>
      <c r="BM132" s="218" t="s">
        <v>1313</v>
      </c>
    </row>
    <row r="133" s="2" customFormat="1">
      <c r="A133" s="41"/>
      <c r="B133" s="42"/>
      <c r="C133" s="43"/>
      <c r="D133" s="220" t="s">
        <v>159</v>
      </c>
      <c r="E133" s="43"/>
      <c r="F133" s="221" t="s">
        <v>1314</v>
      </c>
      <c r="G133" s="43"/>
      <c r="H133" s="43"/>
      <c r="I133" s="222"/>
      <c r="J133" s="43"/>
      <c r="K133" s="43"/>
      <c r="L133" s="47"/>
      <c r="M133" s="223"/>
      <c r="N133" s="224"/>
      <c r="O133" s="87"/>
      <c r="P133" s="87"/>
      <c r="Q133" s="87"/>
      <c r="R133" s="87"/>
      <c r="S133" s="87"/>
      <c r="T133" s="88"/>
      <c r="U133" s="41"/>
      <c r="V133" s="41"/>
      <c r="W133" s="41"/>
      <c r="X133" s="41"/>
      <c r="Y133" s="41"/>
      <c r="Z133" s="41"/>
      <c r="AA133" s="41"/>
      <c r="AB133" s="41"/>
      <c r="AC133" s="41"/>
      <c r="AD133" s="41"/>
      <c r="AE133" s="41"/>
      <c r="AT133" s="19" t="s">
        <v>159</v>
      </c>
      <c r="AU133" s="19" t="s">
        <v>86</v>
      </c>
    </row>
    <row r="134" s="12" customFormat="1" ht="22.8" customHeight="1">
      <c r="A134" s="12"/>
      <c r="B134" s="191"/>
      <c r="C134" s="192"/>
      <c r="D134" s="193" t="s">
        <v>75</v>
      </c>
      <c r="E134" s="205" t="s">
        <v>1315</v>
      </c>
      <c r="F134" s="205" t="s">
        <v>1316</v>
      </c>
      <c r="G134" s="192"/>
      <c r="H134" s="192"/>
      <c r="I134" s="195"/>
      <c r="J134" s="206">
        <f>BK134</f>
        <v>0</v>
      </c>
      <c r="K134" s="192"/>
      <c r="L134" s="197"/>
      <c r="M134" s="198"/>
      <c r="N134" s="199"/>
      <c r="O134" s="199"/>
      <c r="P134" s="200">
        <f>SUM(P135:P148)</f>
        <v>0</v>
      </c>
      <c r="Q134" s="199"/>
      <c r="R134" s="200">
        <f>SUM(R135:R148)</f>
        <v>0.0075499999999999994</v>
      </c>
      <c r="S134" s="199"/>
      <c r="T134" s="201">
        <f>SUM(T135:T148)</f>
        <v>0</v>
      </c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R134" s="202" t="s">
        <v>86</v>
      </c>
      <c r="AT134" s="203" t="s">
        <v>75</v>
      </c>
      <c r="AU134" s="203" t="s">
        <v>84</v>
      </c>
      <c r="AY134" s="202" t="s">
        <v>150</v>
      </c>
      <c r="BK134" s="204">
        <f>SUM(BK135:BK148)</f>
        <v>0</v>
      </c>
    </row>
    <row r="135" s="2" customFormat="1" ht="21.75" customHeight="1">
      <c r="A135" s="41"/>
      <c r="B135" s="42"/>
      <c r="C135" s="207" t="s">
        <v>297</v>
      </c>
      <c r="D135" s="207" t="s">
        <v>152</v>
      </c>
      <c r="E135" s="208" t="s">
        <v>1317</v>
      </c>
      <c r="F135" s="209" t="s">
        <v>1318</v>
      </c>
      <c r="G135" s="210" t="s">
        <v>300</v>
      </c>
      <c r="H135" s="211">
        <v>7</v>
      </c>
      <c r="I135" s="212"/>
      <c r="J135" s="213">
        <f>ROUND(I135*H135,2)</f>
        <v>0</v>
      </c>
      <c r="K135" s="209" t="s">
        <v>156</v>
      </c>
      <c r="L135" s="47"/>
      <c r="M135" s="214" t="s">
        <v>32</v>
      </c>
      <c r="N135" s="215" t="s">
        <v>47</v>
      </c>
      <c r="O135" s="87"/>
      <c r="P135" s="216">
        <f>O135*H135</f>
        <v>0</v>
      </c>
      <c r="Q135" s="216">
        <v>0.00080999999999999996</v>
      </c>
      <c r="R135" s="216">
        <f>Q135*H135</f>
        <v>0.0056699999999999997</v>
      </c>
      <c r="S135" s="216">
        <v>0</v>
      </c>
      <c r="T135" s="217">
        <f>S135*H135</f>
        <v>0</v>
      </c>
      <c r="U135" s="41"/>
      <c r="V135" s="41"/>
      <c r="W135" s="41"/>
      <c r="X135" s="41"/>
      <c r="Y135" s="41"/>
      <c r="Z135" s="41"/>
      <c r="AA135" s="41"/>
      <c r="AB135" s="41"/>
      <c r="AC135" s="41"/>
      <c r="AD135" s="41"/>
      <c r="AE135" s="41"/>
      <c r="AR135" s="218" t="s">
        <v>250</v>
      </c>
      <c r="AT135" s="218" t="s">
        <v>152</v>
      </c>
      <c r="AU135" s="218" t="s">
        <v>86</v>
      </c>
      <c r="AY135" s="19" t="s">
        <v>150</v>
      </c>
      <c r="BE135" s="219">
        <f>IF(N135="základní",J135,0)</f>
        <v>0</v>
      </c>
      <c r="BF135" s="219">
        <f>IF(N135="snížená",J135,0)</f>
        <v>0</v>
      </c>
      <c r="BG135" s="219">
        <f>IF(N135="zákl. přenesená",J135,0)</f>
        <v>0</v>
      </c>
      <c r="BH135" s="219">
        <f>IF(N135="sníž. přenesená",J135,0)</f>
        <v>0</v>
      </c>
      <c r="BI135" s="219">
        <f>IF(N135="nulová",J135,0)</f>
        <v>0</v>
      </c>
      <c r="BJ135" s="19" t="s">
        <v>84</v>
      </c>
      <c r="BK135" s="219">
        <f>ROUND(I135*H135,2)</f>
        <v>0</v>
      </c>
      <c r="BL135" s="19" t="s">
        <v>250</v>
      </c>
      <c r="BM135" s="218" t="s">
        <v>1319</v>
      </c>
    </row>
    <row r="136" s="2" customFormat="1">
      <c r="A136" s="41"/>
      <c r="B136" s="42"/>
      <c r="C136" s="43"/>
      <c r="D136" s="220" t="s">
        <v>159</v>
      </c>
      <c r="E136" s="43"/>
      <c r="F136" s="221" t="s">
        <v>1320</v>
      </c>
      <c r="G136" s="43"/>
      <c r="H136" s="43"/>
      <c r="I136" s="222"/>
      <c r="J136" s="43"/>
      <c r="K136" s="43"/>
      <c r="L136" s="47"/>
      <c r="M136" s="223"/>
      <c r="N136" s="224"/>
      <c r="O136" s="87"/>
      <c r="P136" s="87"/>
      <c r="Q136" s="87"/>
      <c r="R136" s="87"/>
      <c r="S136" s="87"/>
      <c r="T136" s="88"/>
      <c r="U136" s="41"/>
      <c r="V136" s="41"/>
      <c r="W136" s="41"/>
      <c r="X136" s="41"/>
      <c r="Y136" s="41"/>
      <c r="Z136" s="41"/>
      <c r="AA136" s="41"/>
      <c r="AB136" s="41"/>
      <c r="AC136" s="41"/>
      <c r="AD136" s="41"/>
      <c r="AE136" s="41"/>
      <c r="AT136" s="19" t="s">
        <v>159</v>
      </c>
      <c r="AU136" s="19" t="s">
        <v>86</v>
      </c>
    </row>
    <row r="137" s="2" customFormat="1" ht="16.5" customHeight="1">
      <c r="A137" s="41"/>
      <c r="B137" s="42"/>
      <c r="C137" s="207" t="s">
        <v>304</v>
      </c>
      <c r="D137" s="207" t="s">
        <v>152</v>
      </c>
      <c r="E137" s="208" t="s">
        <v>1321</v>
      </c>
      <c r="F137" s="209" t="s">
        <v>1322</v>
      </c>
      <c r="G137" s="210" t="s">
        <v>1323</v>
      </c>
      <c r="H137" s="211">
        <v>1</v>
      </c>
      <c r="I137" s="212"/>
      <c r="J137" s="213">
        <f>ROUND(I137*H137,2)</f>
        <v>0</v>
      </c>
      <c r="K137" s="209" t="s">
        <v>156</v>
      </c>
      <c r="L137" s="47"/>
      <c r="M137" s="214" t="s">
        <v>32</v>
      </c>
      <c r="N137" s="215" t="s">
        <v>47</v>
      </c>
      <c r="O137" s="87"/>
      <c r="P137" s="216">
        <f>O137*H137</f>
        <v>0</v>
      </c>
      <c r="Q137" s="216">
        <v>0</v>
      </c>
      <c r="R137" s="216">
        <f>Q137*H137</f>
        <v>0</v>
      </c>
      <c r="S137" s="216">
        <v>0</v>
      </c>
      <c r="T137" s="217">
        <f>S137*H137</f>
        <v>0</v>
      </c>
      <c r="U137" s="41"/>
      <c r="V137" s="41"/>
      <c r="W137" s="41"/>
      <c r="X137" s="41"/>
      <c r="Y137" s="41"/>
      <c r="Z137" s="41"/>
      <c r="AA137" s="41"/>
      <c r="AB137" s="41"/>
      <c r="AC137" s="41"/>
      <c r="AD137" s="41"/>
      <c r="AE137" s="41"/>
      <c r="AR137" s="218" t="s">
        <v>250</v>
      </c>
      <c r="AT137" s="218" t="s">
        <v>152</v>
      </c>
      <c r="AU137" s="218" t="s">
        <v>86</v>
      </c>
      <c r="AY137" s="19" t="s">
        <v>150</v>
      </c>
      <c r="BE137" s="219">
        <f>IF(N137="základní",J137,0)</f>
        <v>0</v>
      </c>
      <c r="BF137" s="219">
        <f>IF(N137="snížená",J137,0)</f>
        <v>0</v>
      </c>
      <c r="BG137" s="219">
        <f>IF(N137="zákl. přenesená",J137,0)</f>
        <v>0</v>
      </c>
      <c r="BH137" s="219">
        <f>IF(N137="sníž. přenesená",J137,0)</f>
        <v>0</v>
      </c>
      <c r="BI137" s="219">
        <f>IF(N137="nulová",J137,0)</f>
        <v>0</v>
      </c>
      <c r="BJ137" s="19" t="s">
        <v>84</v>
      </c>
      <c r="BK137" s="219">
        <f>ROUND(I137*H137,2)</f>
        <v>0</v>
      </c>
      <c r="BL137" s="19" t="s">
        <v>250</v>
      </c>
      <c r="BM137" s="218" t="s">
        <v>1324</v>
      </c>
    </row>
    <row r="138" s="2" customFormat="1">
      <c r="A138" s="41"/>
      <c r="B138" s="42"/>
      <c r="C138" s="43"/>
      <c r="D138" s="220" t="s">
        <v>159</v>
      </c>
      <c r="E138" s="43"/>
      <c r="F138" s="221" t="s">
        <v>1325</v>
      </c>
      <c r="G138" s="43"/>
      <c r="H138" s="43"/>
      <c r="I138" s="222"/>
      <c r="J138" s="43"/>
      <c r="K138" s="43"/>
      <c r="L138" s="47"/>
      <c r="M138" s="223"/>
      <c r="N138" s="224"/>
      <c r="O138" s="87"/>
      <c r="P138" s="87"/>
      <c r="Q138" s="87"/>
      <c r="R138" s="87"/>
      <c r="S138" s="87"/>
      <c r="T138" s="88"/>
      <c r="U138" s="41"/>
      <c r="V138" s="41"/>
      <c r="W138" s="41"/>
      <c r="X138" s="41"/>
      <c r="Y138" s="41"/>
      <c r="Z138" s="41"/>
      <c r="AA138" s="41"/>
      <c r="AB138" s="41"/>
      <c r="AC138" s="41"/>
      <c r="AD138" s="41"/>
      <c r="AE138" s="41"/>
      <c r="AT138" s="19" t="s">
        <v>159</v>
      </c>
      <c r="AU138" s="19" t="s">
        <v>86</v>
      </c>
    </row>
    <row r="139" s="2" customFormat="1" ht="24.15" customHeight="1">
      <c r="A139" s="41"/>
      <c r="B139" s="42"/>
      <c r="C139" s="207" t="s">
        <v>309</v>
      </c>
      <c r="D139" s="207" t="s">
        <v>152</v>
      </c>
      <c r="E139" s="208" t="s">
        <v>1326</v>
      </c>
      <c r="F139" s="209" t="s">
        <v>1327</v>
      </c>
      <c r="G139" s="210" t="s">
        <v>300</v>
      </c>
      <c r="H139" s="211">
        <v>7</v>
      </c>
      <c r="I139" s="212"/>
      <c r="J139" s="213">
        <f>ROUND(I139*H139,2)</f>
        <v>0</v>
      </c>
      <c r="K139" s="209" t="s">
        <v>156</v>
      </c>
      <c r="L139" s="47"/>
      <c r="M139" s="214" t="s">
        <v>32</v>
      </c>
      <c r="N139" s="215" t="s">
        <v>47</v>
      </c>
      <c r="O139" s="87"/>
      <c r="P139" s="216">
        <f>O139*H139</f>
        <v>0</v>
      </c>
      <c r="Q139" s="216">
        <v>4.0000000000000003E-05</v>
      </c>
      <c r="R139" s="216">
        <f>Q139*H139</f>
        <v>0.00028000000000000003</v>
      </c>
      <c r="S139" s="216">
        <v>0</v>
      </c>
      <c r="T139" s="217">
        <f>S139*H139</f>
        <v>0</v>
      </c>
      <c r="U139" s="41"/>
      <c r="V139" s="41"/>
      <c r="W139" s="41"/>
      <c r="X139" s="41"/>
      <c r="Y139" s="41"/>
      <c r="Z139" s="41"/>
      <c r="AA139" s="41"/>
      <c r="AB139" s="41"/>
      <c r="AC139" s="41"/>
      <c r="AD139" s="41"/>
      <c r="AE139" s="41"/>
      <c r="AR139" s="218" t="s">
        <v>250</v>
      </c>
      <c r="AT139" s="218" t="s">
        <v>152</v>
      </c>
      <c r="AU139" s="218" t="s">
        <v>86</v>
      </c>
      <c r="AY139" s="19" t="s">
        <v>150</v>
      </c>
      <c r="BE139" s="219">
        <f>IF(N139="základní",J139,0)</f>
        <v>0</v>
      </c>
      <c r="BF139" s="219">
        <f>IF(N139="snížená",J139,0)</f>
        <v>0</v>
      </c>
      <c r="BG139" s="219">
        <f>IF(N139="zákl. přenesená",J139,0)</f>
        <v>0</v>
      </c>
      <c r="BH139" s="219">
        <f>IF(N139="sníž. přenesená",J139,0)</f>
        <v>0</v>
      </c>
      <c r="BI139" s="219">
        <f>IF(N139="nulová",J139,0)</f>
        <v>0</v>
      </c>
      <c r="BJ139" s="19" t="s">
        <v>84</v>
      </c>
      <c r="BK139" s="219">
        <f>ROUND(I139*H139,2)</f>
        <v>0</v>
      </c>
      <c r="BL139" s="19" t="s">
        <v>250</v>
      </c>
      <c r="BM139" s="218" t="s">
        <v>1328</v>
      </c>
    </row>
    <row r="140" s="2" customFormat="1">
      <c r="A140" s="41"/>
      <c r="B140" s="42"/>
      <c r="C140" s="43"/>
      <c r="D140" s="220" t="s">
        <v>159</v>
      </c>
      <c r="E140" s="43"/>
      <c r="F140" s="221" t="s">
        <v>1329</v>
      </c>
      <c r="G140" s="43"/>
      <c r="H140" s="43"/>
      <c r="I140" s="222"/>
      <c r="J140" s="43"/>
      <c r="K140" s="43"/>
      <c r="L140" s="47"/>
      <c r="M140" s="223"/>
      <c r="N140" s="224"/>
      <c r="O140" s="87"/>
      <c r="P140" s="87"/>
      <c r="Q140" s="87"/>
      <c r="R140" s="87"/>
      <c r="S140" s="87"/>
      <c r="T140" s="88"/>
      <c r="U140" s="41"/>
      <c r="V140" s="41"/>
      <c r="W140" s="41"/>
      <c r="X140" s="41"/>
      <c r="Y140" s="41"/>
      <c r="Z140" s="41"/>
      <c r="AA140" s="41"/>
      <c r="AB140" s="41"/>
      <c r="AC140" s="41"/>
      <c r="AD140" s="41"/>
      <c r="AE140" s="41"/>
      <c r="AT140" s="19" t="s">
        <v>159</v>
      </c>
      <c r="AU140" s="19" t="s">
        <v>86</v>
      </c>
    </row>
    <row r="141" s="2" customFormat="1" ht="16.5" customHeight="1">
      <c r="A141" s="41"/>
      <c r="B141" s="42"/>
      <c r="C141" s="207" t="s">
        <v>314</v>
      </c>
      <c r="D141" s="207" t="s">
        <v>152</v>
      </c>
      <c r="E141" s="208" t="s">
        <v>1330</v>
      </c>
      <c r="F141" s="209" t="s">
        <v>1331</v>
      </c>
      <c r="G141" s="210" t="s">
        <v>360</v>
      </c>
      <c r="H141" s="211">
        <v>2</v>
      </c>
      <c r="I141" s="212"/>
      <c r="J141" s="213">
        <f>ROUND(I141*H141,2)</f>
        <v>0</v>
      </c>
      <c r="K141" s="209" t="s">
        <v>156</v>
      </c>
      <c r="L141" s="47"/>
      <c r="M141" s="214" t="s">
        <v>32</v>
      </c>
      <c r="N141" s="215" t="s">
        <v>47</v>
      </c>
      <c r="O141" s="87"/>
      <c r="P141" s="216">
        <f>O141*H141</f>
        <v>0</v>
      </c>
      <c r="Q141" s="216">
        <v>0</v>
      </c>
      <c r="R141" s="216">
        <f>Q141*H141</f>
        <v>0</v>
      </c>
      <c r="S141" s="216">
        <v>0</v>
      </c>
      <c r="T141" s="217">
        <f>S141*H141</f>
        <v>0</v>
      </c>
      <c r="U141" s="41"/>
      <c r="V141" s="41"/>
      <c r="W141" s="41"/>
      <c r="X141" s="41"/>
      <c r="Y141" s="41"/>
      <c r="Z141" s="41"/>
      <c r="AA141" s="41"/>
      <c r="AB141" s="41"/>
      <c r="AC141" s="41"/>
      <c r="AD141" s="41"/>
      <c r="AE141" s="41"/>
      <c r="AR141" s="218" t="s">
        <v>250</v>
      </c>
      <c r="AT141" s="218" t="s">
        <v>152</v>
      </c>
      <c r="AU141" s="218" t="s">
        <v>86</v>
      </c>
      <c r="AY141" s="19" t="s">
        <v>150</v>
      </c>
      <c r="BE141" s="219">
        <f>IF(N141="základní",J141,0)</f>
        <v>0</v>
      </c>
      <c r="BF141" s="219">
        <f>IF(N141="snížená",J141,0)</f>
        <v>0</v>
      </c>
      <c r="BG141" s="219">
        <f>IF(N141="zákl. přenesená",J141,0)</f>
        <v>0</v>
      </c>
      <c r="BH141" s="219">
        <f>IF(N141="sníž. přenesená",J141,0)</f>
        <v>0</v>
      </c>
      <c r="BI141" s="219">
        <f>IF(N141="nulová",J141,0)</f>
        <v>0</v>
      </c>
      <c r="BJ141" s="19" t="s">
        <v>84</v>
      </c>
      <c r="BK141" s="219">
        <f>ROUND(I141*H141,2)</f>
        <v>0</v>
      </c>
      <c r="BL141" s="19" t="s">
        <v>250</v>
      </c>
      <c r="BM141" s="218" t="s">
        <v>1332</v>
      </c>
    </row>
    <row r="142" s="2" customFormat="1">
      <c r="A142" s="41"/>
      <c r="B142" s="42"/>
      <c r="C142" s="43"/>
      <c r="D142" s="220" t="s">
        <v>159</v>
      </c>
      <c r="E142" s="43"/>
      <c r="F142" s="221" t="s">
        <v>1333</v>
      </c>
      <c r="G142" s="43"/>
      <c r="H142" s="43"/>
      <c r="I142" s="222"/>
      <c r="J142" s="43"/>
      <c r="K142" s="43"/>
      <c r="L142" s="47"/>
      <c r="M142" s="223"/>
      <c r="N142" s="224"/>
      <c r="O142" s="87"/>
      <c r="P142" s="87"/>
      <c r="Q142" s="87"/>
      <c r="R142" s="87"/>
      <c r="S142" s="87"/>
      <c r="T142" s="88"/>
      <c r="U142" s="41"/>
      <c r="V142" s="41"/>
      <c r="W142" s="41"/>
      <c r="X142" s="41"/>
      <c r="Y142" s="41"/>
      <c r="Z142" s="41"/>
      <c r="AA142" s="41"/>
      <c r="AB142" s="41"/>
      <c r="AC142" s="41"/>
      <c r="AD142" s="41"/>
      <c r="AE142" s="41"/>
      <c r="AT142" s="19" t="s">
        <v>159</v>
      </c>
      <c r="AU142" s="19" t="s">
        <v>86</v>
      </c>
    </row>
    <row r="143" s="2" customFormat="1" ht="21.75" customHeight="1">
      <c r="A143" s="41"/>
      <c r="B143" s="42"/>
      <c r="C143" s="207" t="s">
        <v>319</v>
      </c>
      <c r="D143" s="207" t="s">
        <v>152</v>
      </c>
      <c r="E143" s="208" t="s">
        <v>1334</v>
      </c>
      <c r="F143" s="209" t="s">
        <v>1335</v>
      </c>
      <c r="G143" s="210" t="s">
        <v>360</v>
      </c>
      <c r="H143" s="211">
        <v>3</v>
      </c>
      <c r="I143" s="212"/>
      <c r="J143" s="213">
        <f>ROUND(I143*H143,2)</f>
        <v>0</v>
      </c>
      <c r="K143" s="209" t="s">
        <v>156</v>
      </c>
      <c r="L143" s="47"/>
      <c r="M143" s="214" t="s">
        <v>32</v>
      </c>
      <c r="N143" s="215" t="s">
        <v>47</v>
      </c>
      <c r="O143" s="87"/>
      <c r="P143" s="216">
        <f>O143*H143</f>
        <v>0</v>
      </c>
      <c r="Q143" s="216">
        <v>0.00027999999999999998</v>
      </c>
      <c r="R143" s="216">
        <f>Q143*H143</f>
        <v>0.00083999999999999993</v>
      </c>
      <c r="S143" s="216">
        <v>0</v>
      </c>
      <c r="T143" s="217">
        <f>S143*H143</f>
        <v>0</v>
      </c>
      <c r="U143" s="41"/>
      <c r="V143" s="41"/>
      <c r="W143" s="41"/>
      <c r="X143" s="41"/>
      <c r="Y143" s="41"/>
      <c r="Z143" s="41"/>
      <c r="AA143" s="41"/>
      <c r="AB143" s="41"/>
      <c r="AC143" s="41"/>
      <c r="AD143" s="41"/>
      <c r="AE143" s="41"/>
      <c r="AR143" s="218" t="s">
        <v>250</v>
      </c>
      <c r="AT143" s="218" t="s">
        <v>152</v>
      </c>
      <c r="AU143" s="218" t="s">
        <v>86</v>
      </c>
      <c r="AY143" s="19" t="s">
        <v>150</v>
      </c>
      <c r="BE143" s="219">
        <f>IF(N143="základní",J143,0)</f>
        <v>0</v>
      </c>
      <c r="BF143" s="219">
        <f>IF(N143="snížená",J143,0)</f>
        <v>0</v>
      </c>
      <c r="BG143" s="219">
        <f>IF(N143="zákl. přenesená",J143,0)</f>
        <v>0</v>
      </c>
      <c r="BH143" s="219">
        <f>IF(N143="sníž. přenesená",J143,0)</f>
        <v>0</v>
      </c>
      <c r="BI143" s="219">
        <f>IF(N143="nulová",J143,0)</f>
        <v>0</v>
      </c>
      <c r="BJ143" s="19" t="s">
        <v>84</v>
      </c>
      <c r="BK143" s="219">
        <f>ROUND(I143*H143,2)</f>
        <v>0</v>
      </c>
      <c r="BL143" s="19" t="s">
        <v>250</v>
      </c>
      <c r="BM143" s="218" t="s">
        <v>1336</v>
      </c>
    </row>
    <row r="144" s="2" customFormat="1">
      <c r="A144" s="41"/>
      <c r="B144" s="42"/>
      <c r="C144" s="43"/>
      <c r="D144" s="220" t="s">
        <v>159</v>
      </c>
      <c r="E144" s="43"/>
      <c r="F144" s="221" t="s">
        <v>1337</v>
      </c>
      <c r="G144" s="43"/>
      <c r="H144" s="43"/>
      <c r="I144" s="222"/>
      <c r="J144" s="43"/>
      <c r="K144" s="43"/>
      <c r="L144" s="47"/>
      <c r="M144" s="223"/>
      <c r="N144" s="224"/>
      <c r="O144" s="87"/>
      <c r="P144" s="87"/>
      <c r="Q144" s="87"/>
      <c r="R144" s="87"/>
      <c r="S144" s="87"/>
      <c r="T144" s="88"/>
      <c r="U144" s="41"/>
      <c r="V144" s="41"/>
      <c r="W144" s="41"/>
      <c r="X144" s="41"/>
      <c r="Y144" s="41"/>
      <c r="Z144" s="41"/>
      <c r="AA144" s="41"/>
      <c r="AB144" s="41"/>
      <c r="AC144" s="41"/>
      <c r="AD144" s="41"/>
      <c r="AE144" s="41"/>
      <c r="AT144" s="19" t="s">
        <v>159</v>
      </c>
      <c r="AU144" s="19" t="s">
        <v>86</v>
      </c>
    </row>
    <row r="145" s="2" customFormat="1" ht="16.5" customHeight="1">
      <c r="A145" s="41"/>
      <c r="B145" s="42"/>
      <c r="C145" s="207" t="s">
        <v>326</v>
      </c>
      <c r="D145" s="207" t="s">
        <v>152</v>
      </c>
      <c r="E145" s="208" t="s">
        <v>1338</v>
      </c>
      <c r="F145" s="209" t="s">
        <v>1339</v>
      </c>
      <c r="G145" s="210" t="s">
        <v>360</v>
      </c>
      <c r="H145" s="211">
        <v>1</v>
      </c>
      <c r="I145" s="212"/>
      <c r="J145" s="213">
        <f>ROUND(I145*H145,2)</f>
        <v>0</v>
      </c>
      <c r="K145" s="209" t="s">
        <v>156</v>
      </c>
      <c r="L145" s="47"/>
      <c r="M145" s="214" t="s">
        <v>32</v>
      </c>
      <c r="N145" s="215" t="s">
        <v>47</v>
      </c>
      <c r="O145" s="87"/>
      <c r="P145" s="216">
        <f>O145*H145</f>
        <v>0</v>
      </c>
      <c r="Q145" s="216">
        <v>0.00076000000000000004</v>
      </c>
      <c r="R145" s="216">
        <f>Q145*H145</f>
        <v>0.00076000000000000004</v>
      </c>
      <c r="S145" s="216">
        <v>0</v>
      </c>
      <c r="T145" s="217">
        <f>S145*H145</f>
        <v>0</v>
      </c>
      <c r="U145" s="41"/>
      <c r="V145" s="41"/>
      <c r="W145" s="41"/>
      <c r="X145" s="41"/>
      <c r="Y145" s="41"/>
      <c r="Z145" s="41"/>
      <c r="AA145" s="41"/>
      <c r="AB145" s="41"/>
      <c r="AC145" s="41"/>
      <c r="AD145" s="41"/>
      <c r="AE145" s="41"/>
      <c r="AR145" s="218" t="s">
        <v>250</v>
      </c>
      <c r="AT145" s="218" t="s">
        <v>152</v>
      </c>
      <c r="AU145" s="218" t="s">
        <v>86</v>
      </c>
      <c r="AY145" s="19" t="s">
        <v>150</v>
      </c>
      <c r="BE145" s="219">
        <f>IF(N145="základní",J145,0)</f>
        <v>0</v>
      </c>
      <c r="BF145" s="219">
        <f>IF(N145="snížená",J145,0)</f>
        <v>0</v>
      </c>
      <c r="BG145" s="219">
        <f>IF(N145="zákl. přenesená",J145,0)</f>
        <v>0</v>
      </c>
      <c r="BH145" s="219">
        <f>IF(N145="sníž. přenesená",J145,0)</f>
        <v>0</v>
      </c>
      <c r="BI145" s="219">
        <f>IF(N145="nulová",J145,0)</f>
        <v>0</v>
      </c>
      <c r="BJ145" s="19" t="s">
        <v>84</v>
      </c>
      <c r="BK145" s="219">
        <f>ROUND(I145*H145,2)</f>
        <v>0</v>
      </c>
      <c r="BL145" s="19" t="s">
        <v>250</v>
      </c>
      <c r="BM145" s="218" t="s">
        <v>1340</v>
      </c>
    </row>
    <row r="146" s="2" customFormat="1">
      <c r="A146" s="41"/>
      <c r="B146" s="42"/>
      <c r="C146" s="43"/>
      <c r="D146" s="220" t="s">
        <v>159</v>
      </c>
      <c r="E146" s="43"/>
      <c r="F146" s="221" t="s">
        <v>1341</v>
      </c>
      <c r="G146" s="43"/>
      <c r="H146" s="43"/>
      <c r="I146" s="222"/>
      <c r="J146" s="43"/>
      <c r="K146" s="43"/>
      <c r="L146" s="47"/>
      <c r="M146" s="223"/>
      <c r="N146" s="224"/>
      <c r="O146" s="87"/>
      <c r="P146" s="87"/>
      <c r="Q146" s="87"/>
      <c r="R146" s="87"/>
      <c r="S146" s="87"/>
      <c r="T146" s="88"/>
      <c r="U146" s="41"/>
      <c r="V146" s="41"/>
      <c r="W146" s="41"/>
      <c r="X146" s="41"/>
      <c r="Y146" s="41"/>
      <c r="Z146" s="41"/>
      <c r="AA146" s="41"/>
      <c r="AB146" s="41"/>
      <c r="AC146" s="41"/>
      <c r="AD146" s="41"/>
      <c r="AE146" s="41"/>
      <c r="AT146" s="19" t="s">
        <v>159</v>
      </c>
      <c r="AU146" s="19" t="s">
        <v>86</v>
      </c>
    </row>
    <row r="147" s="2" customFormat="1" ht="24.15" customHeight="1">
      <c r="A147" s="41"/>
      <c r="B147" s="42"/>
      <c r="C147" s="207" t="s">
        <v>331</v>
      </c>
      <c r="D147" s="207" t="s">
        <v>152</v>
      </c>
      <c r="E147" s="208" t="s">
        <v>1342</v>
      </c>
      <c r="F147" s="209" t="s">
        <v>1343</v>
      </c>
      <c r="G147" s="210" t="s">
        <v>180</v>
      </c>
      <c r="H147" s="211">
        <v>0.0080000000000000002</v>
      </c>
      <c r="I147" s="212"/>
      <c r="J147" s="213">
        <f>ROUND(I147*H147,2)</f>
        <v>0</v>
      </c>
      <c r="K147" s="209" t="s">
        <v>156</v>
      </c>
      <c r="L147" s="47"/>
      <c r="M147" s="214" t="s">
        <v>32</v>
      </c>
      <c r="N147" s="215" t="s">
        <v>47</v>
      </c>
      <c r="O147" s="87"/>
      <c r="P147" s="216">
        <f>O147*H147</f>
        <v>0</v>
      </c>
      <c r="Q147" s="216">
        <v>0</v>
      </c>
      <c r="R147" s="216">
        <f>Q147*H147</f>
        <v>0</v>
      </c>
      <c r="S147" s="216">
        <v>0</v>
      </c>
      <c r="T147" s="217">
        <f>S147*H147</f>
        <v>0</v>
      </c>
      <c r="U147" s="41"/>
      <c r="V147" s="41"/>
      <c r="W147" s="41"/>
      <c r="X147" s="41"/>
      <c r="Y147" s="41"/>
      <c r="Z147" s="41"/>
      <c r="AA147" s="41"/>
      <c r="AB147" s="41"/>
      <c r="AC147" s="41"/>
      <c r="AD147" s="41"/>
      <c r="AE147" s="41"/>
      <c r="AR147" s="218" t="s">
        <v>250</v>
      </c>
      <c r="AT147" s="218" t="s">
        <v>152</v>
      </c>
      <c r="AU147" s="218" t="s">
        <v>86</v>
      </c>
      <c r="AY147" s="19" t="s">
        <v>150</v>
      </c>
      <c r="BE147" s="219">
        <f>IF(N147="základní",J147,0)</f>
        <v>0</v>
      </c>
      <c r="BF147" s="219">
        <f>IF(N147="snížená",J147,0)</f>
        <v>0</v>
      </c>
      <c r="BG147" s="219">
        <f>IF(N147="zákl. přenesená",J147,0)</f>
        <v>0</v>
      </c>
      <c r="BH147" s="219">
        <f>IF(N147="sníž. přenesená",J147,0)</f>
        <v>0</v>
      </c>
      <c r="BI147" s="219">
        <f>IF(N147="nulová",J147,0)</f>
        <v>0</v>
      </c>
      <c r="BJ147" s="19" t="s">
        <v>84</v>
      </c>
      <c r="BK147" s="219">
        <f>ROUND(I147*H147,2)</f>
        <v>0</v>
      </c>
      <c r="BL147" s="19" t="s">
        <v>250</v>
      </c>
      <c r="BM147" s="218" t="s">
        <v>1344</v>
      </c>
    </row>
    <row r="148" s="2" customFormat="1">
      <c r="A148" s="41"/>
      <c r="B148" s="42"/>
      <c r="C148" s="43"/>
      <c r="D148" s="220" t="s">
        <v>159</v>
      </c>
      <c r="E148" s="43"/>
      <c r="F148" s="221" t="s">
        <v>1345</v>
      </c>
      <c r="G148" s="43"/>
      <c r="H148" s="43"/>
      <c r="I148" s="222"/>
      <c r="J148" s="43"/>
      <c r="K148" s="43"/>
      <c r="L148" s="47"/>
      <c r="M148" s="223"/>
      <c r="N148" s="224"/>
      <c r="O148" s="87"/>
      <c r="P148" s="87"/>
      <c r="Q148" s="87"/>
      <c r="R148" s="87"/>
      <c r="S148" s="87"/>
      <c r="T148" s="88"/>
      <c r="U148" s="41"/>
      <c r="V148" s="41"/>
      <c r="W148" s="41"/>
      <c r="X148" s="41"/>
      <c r="Y148" s="41"/>
      <c r="Z148" s="41"/>
      <c r="AA148" s="41"/>
      <c r="AB148" s="41"/>
      <c r="AC148" s="41"/>
      <c r="AD148" s="41"/>
      <c r="AE148" s="41"/>
      <c r="AT148" s="19" t="s">
        <v>159</v>
      </c>
      <c r="AU148" s="19" t="s">
        <v>86</v>
      </c>
    </row>
    <row r="149" s="12" customFormat="1" ht="22.8" customHeight="1">
      <c r="A149" s="12"/>
      <c r="B149" s="191"/>
      <c r="C149" s="192"/>
      <c r="D149" s="193" t="s">
        <v>75</v>
      </c>
      <c r="E149" s="205" t="s">
        <v>1346</v>
      </c>
      <c r="F149" s="205" t="s">
        <v>1347</v>
      </c>
      <c r="G149" s="192"/>
      <c r="H149" s="192"/>
      <c r="I149" s="195"/>
      <c r="J149" s="206">
        <f>BK149</f>
        <v>0</v>
      </c>
      <c r="K149" s="192"/>
      <c r="L149" s="197"/>
      <c r="M149" s="198"/>
      <c r="N149" s="199"/>
      <c r="O149" s="199"/>
      <c r="P149" s="200">
        <f>SUM(P150:P199)</f>
        <v>0</v>
      </c>
      <c r="Q149" s="199"/>
      <c r="R149" s="200">
        <f>SUM(R150:R199)</f>
        <v>0.086219999999999991</v>
      </c>
      <c r="S149" s="199"/>
      <c r="T149" s="201">
        <f>SUM(T150:T199)</f>
        <v>0.095159999999999995</v>
      </c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R149" s="202" t="s">
        <v>86</v>
      </c>
      <c r="AT149" s="203" t="s">
        <v>75</v>
      </c>
      <c r="AU149" s="203" t="s">
        <v>84</v>
      </c>
      <c r="AY149" s="202" t="s">
        <v>150</v>
      </c>
      <c r="BK149" s="204">
        <f>SUM(BK150:BK199)</f>
        <v>0</v>
      </c>
    </row>
    <row r="150" s="2" customFormat="1" ht="16.5" customHeight="1">
      <c r="A150" s="41"/>
      <c r="B150" s="42"/>
      <c r="C150" s="207" t="s">
        <v>338</v>
      </c>
      <c r="D150" s="207" t="s">
        <v>152</v>
      </c>
      <c r="E150" s="208" t="s">
        <v>1348</v>
      </c>
      <c r="F150" s="209" t="s">
        <v>1349</v>
      </c>
      <c r="G150" s="210" t="s">
        <v>1323</v>
      </c>
      <c r="H150" s="211">
        <v>1</v>
      </c>
      <c r="I150" s="212"/>
      <c r="J150" s="213">
        <f>ROUND(I150*H150,2)</f>
        <v>0</v>
      </c>
      <c r="K150" s="209" t="s">
        <v>156</v>
      </c>
      <c r="L150" s="47"/>
      <c r="M150" s="214" t="s">
        <v>32</v>
      </c>
      <c r="N150" s="215" t="s">
        <v>47</v>
      </c>
      <c r="O150" s="87"/>
      <c r="P150" s="216">
        <f>O150*H150</f>
        <v>0</v>
      </c>
      <c r="Q150" s="216">
        <v>0</v>
      </c>
      <c r="R150" s="216">
        <f>Q150*H150</f>
        <v>0</v>
      </c>
      <c r="S150" s="216">
        <v>0.034200000000000001</v>
      </c>
      <c r="T150" s="217">
        <f>S150*H150</f>
        <v>0.034200000000000001</v>
      </c>
      <c r="U150" s="41"/>
      <c r="V150" s="41"/>
      <c r="W150" s="41"/>
      <c r="X150" s="41"/>
      <c r="Y150" s="41"/>
      <c r="Z150" s="41"/>
      <c r="AA150" s="41"/>
      <c r="AB150" s="41"/>
      <c r="AC150" s="41"/>
      <c r="AD150" s="41"/>
      <c r="AE150" s="41"/>
      <c r="AR150" s="218" t="s">
        <v>250</v>
      </c>
      <c r="AT150" s="218" t="s">
        <v>152</v>
      </c>
      <c r="AU150" s="218" t="s">
        <v>86</v>
      </c>
      <c r="AY150" s="19" t="s">
        <v>150</v>
      </c>
      <c r="BE150" s="219">
        <f>IF(N150="základní",J150,0)</f>
        <v>0</v>
      </c>
      <c r="BF150" s="219">
        <f>IF(N150="snížená",J150,0)</f>
        <v>0</v>
      </c>
      <c r="BG150" s="219">
        <f>IF(N150="zákl. přenesená",J150,0)</f>
        <v>0</v>
      </c>
      <c r="BH150" s="219">
        <f>IF(N150="sníž. přenesená",J150,0)</f>
        <v>0</v>
      </c>
      <c r="BI150" s="219">
        <f>IF(N150="nulová",J150,0)</f>
        <v>0</v>
      </c>
      <c r="BJ150" s="19" t="s">
        <v>84</v>
      </c>
      <c r="BK150" s="219">
        <f>ROUND(I150*H150,2)</f>
        <v>0</v>
      </c>
      <c r="BL150" s="19" t="s">
        <v>250</v>
      </c>
      <c r="BM150" s="218" t="s">
        <v>1350</v>
      </c>
    </row>
    <row r="151" s="2" customFormat="1">
      <c r="A151" s="41"/>
      <c r="B151" s="42"/>
      <c r="C151" s="43"/>
      <c r="D151" s="220" t="s">
        <v>159</v>
      </c>
      <c r="E151" s="43"/>
      <c r="F151" s="221" t="s">
        <v>1351</v>
      </c>
      <c r="G151" s="43"/>
      <c r="H151" s="43"/>
      <c r="I151" s="222"/>
      <c r="J151" s="43"/>
      <c r="K151" s="43"/>
      <c r="L151" s="47"/>
      <c r="M151" s="223"/>
      <c r="N151" s="224"/>
      <c r="O151" s="87"/>
      <c r="P151" s="87"/>
      <c r="Q151" s="87"/>
      <c r="R151" s="87"/>
      <c r="S151" s="87"/>
      <c r="T151" s="88"/>
      <c r="U151" s="41"/>
      <c r="V151" s="41"/>
      <c r="W151" s="41"/>
      <c r="X151" s="41"/>
      <c r="Y151" s="41"/>
      <c r="Z151" s="41"/>
      <c r="AA151" s="41"/>
      <c r="AB151" s="41"/>
      <c r="AC151" s="41"/>
      <c r="AD151" s="41"/>
      <c r="AE151" s="41"/>
      <c r="AT151" s="19" t="s">
        <v>159</v>
      </c>
      <c r="AU151" s="19" t="s">
        <v>86</v>
      </c>
    </row>
    <row r="152" s="2" customFormat="1" ht="21.75" customHeight="1">
      <c r="A152" s="41"/>
      <c r="B152" s="42"/>
      <c r="C152" s="207" t="s">
        <v>343</v>
      </c>
      <c r="D152" s="207" t="s">
        <v>152</v>
      </c>
      <c r="E152" s="208" t="s">
        <v>1352</v>
      </c>
      <c r="F152" s="209" t="s">
        <v>1353</v>
      </c>
      <c r="G152" s="210" t="s">
        <v>1323</v>
      </c>
      <c r="H152" s="211">
        <v>1</v>
      </c>
      <c r="I152" s="212"/>
      <c r="J152" s="213">
        <f>ROUND(I152*H152,2)</f>
        <v>0</v>
      </c>
      <c r="K152" s="209" t="s">
        <v>156</v>
      </c>
      <c r="L152" s="47"/>
      <c r="M152" s="214" t="s">
        <v>32</v>
      </c>
      <c r="N152" s="215" t="s">
        <v>47</v>
      </c>
      <c r="O152" s="87"/>
      <c r="P152" s="216">
        <f>O152*H152</f>
        <v>0</v>
      </c>
      <c r="Q152" s="216">
        <v>0.015259999999999999</v>
      </c>
      <c r="R152" s="216">
        <f>Q152*H152</f>
        <v>0.015259999999999999</v>
      </c>
      <c r="S152" s="216">
        <v>0</v>
      </c>
      <c r="T152" s="217">
        <f>S152*H152</f>
        <v>0</v>
      </c>
      <c r="U152" s="41"/>
      <c r="V152" s="41"/>
      <c r="W152" s="41"/>
      <c r="X152" s="41"/>
      <c r="Y152" s="41"/>
      <c r="Z152" s="41"/>
      <c r="AA152" s="41"/>
      <c r="AB152" s="41"/>
      <c r="AC152" s="41"/>
      <c r="AD152" s="41"/>
      <c r="AE152" s="41"/>
      <c r="AR152" s="218" t="s">
        <v>157</v>
      </c>
      <c r="AT152" s="218" t="s">
        <v>152</v>
      </c>
      <c r="AU152" s="218" t="s">
        <v>86</v>
      </c>
      <c r="AY152" s="19" t="s">
        <v>150</v>
      </c>
      <c r="BE152" s="219">
        <f>IF(N152="základní",J152,0)</f>
        <v>0</v>
      </c>
      <c r="BF152" s="219">
        <f>IF(N152="snížená",J152,0)</f>
        <v>0</v>
      </c>
      <c r="BG152" s="219">
        <f>IF(N152="zákl. přenesená",J152,0)</f>
        <v>0</v>
      </c>
      <c r="BH152" s="219">
        <f>IF(N152="sníž. přenesená",J152,0)</f>
        <v>0</v>
      </c>
      <c r="BI152" s="219">
        <f>IF(N152="nulová",J152,0)</f>
        <v>0</v>
      </c>
      <c r="BJ152" s="19" t="s">
        <v>84</v>
      </c>
      <c r="BK152" s="219">
        <f>ROUND(I152*H152,2)</f>
        <v>0</v>
      </c>
      <c r="BL152" s="19" t="s">
        <v>157</v>
      </c>
      <c r="BM152" s="218" t="s">
        <v>1354</v>
      </c>
    </row>
    <row r="153" s="2" customFormat="1">
      <c r="A153" s="41"/>
      <c r="B153" s="42"/>
      <c r="C153" s="43"/>
      <c r="D153" s="220" t="s">
        <v>159</v>
      </c>
      <c r="E153" s="43"/>
      <c r="F153" s="221" t="s">
        <v>1355</v>
      </c>
      <c r="G153" s="43"/>
      <c r="H153" s="43"/>
      <c r="I153" s="222"/>
      <c r="J153" s="43"/>
      <c r="K153" s="43"/>
      <c r="L153" s="47"/>
      <c r="M153" s="223"/>
      <c r="N153" s="224"/>
      <c r="O153" s="87"/>
      <c r="P153" s="87"/>
      <c r="Q153" s="87"/>
      <c r="R153" s="87"/>
      <c r="S153" s="87"/>
      <c r="T153" s="88"/>
      <c r="U153" s="41"/>
      <c r="V153" s="41"/>
      <c r="W153" s="41"/>
      <c r="X153" s="41"/>
      <c r="Y153" s="41"/>
      <c r="Z153" s="41"/>
      <c r="AA153" s="41"/>
      <c r="AB153" s="41"/>
      <c r="AC153" s="41"/>
      <c r="AD153" s="41"/>
      <c r="AE153" s="41"/>
      <c r="AT153" s="19" t="s">
        <v>159</v>
      </c>
      <c r="AU153" s="19" t="s">
        <v>86</v>
      </c>
    </row>
    <row r="154" s="2" customFormat="1">
      <c r="A154" s="41"/>
      <c r="B154" s="42"/>
      <c r="C154" s="43"/>
      <c r="D154" s="227" t="s">
        <v>208</v>
      </c>
      <c r="E154" s="43"/>
      <c r="F154" s="257" t="s">
        <v>1356</v>
      </c>
      <c r="G154" s="43"/>
      <c r="H154" s="43"/>
      <c r="I154" s="222"/>
      <c r="J154" s="43"/>
      <c r="K154" s="43"/>
      <c r="L154" s="47"/>
      <c r="M154" s="223"/>
      <c r="N154" s="224"/>
      <c r="O154" s="87"/>
      <c r="P154" s="87"/>
      <c r="Q154" s="87"/>
      <c r="R154" s="87"/>
      <c r="S154" s="87"/>
      <c r="T154" s="88"/>
      <c r="U154" s="41"/>
      <c r="V154" s="41"/>
      <c r="W154" s="41"/>
      <c r="X154" s="41"/>
      <c r="Y154" s="41"/>
      <c r="Z154" s="41"/>
      <c r="AA154" s="41"/>
      <c r="AB154" s="41"/>
      <c r="AC154" s="41"/>
      <c r="AD154" s="41"/>
      <c r="AE154" s="41"/>
      <c r="AT154" s="19" t="s">
        <v>208</v>
      </c>
      <c r="AU154" s="19" t="s">
        <v>86</v>
      </c>
    </row>
    <row r="155" s="2" customFormat="1" ht="16.5" customHeight="1">
      <c r="A155" s="41"/>
      <c r="B155" s="42"/>
      <c r="C155" s="207" t="s">
        <v>349</v>
      </c>
      <c r="D155" s="207" t="s">
        <v>152</v>
      </c>
      <c r="E155" s="208" t="s">
        <v>1357</v>
      </c>
      <c r="F155" s="209" t="s">
        <v>1358</v>
      </c>
      <c r="G155" s="210" t="s">
        <v>1323</v>
      </c>
      <c r="H155" s="211">
        <v>1</v>
      </c>
      <c r="I155" s="212"/>
      <c r="J155" s="213">
        <f>ROUND(I155*H155,2)</f>
        <v>0</v>
      </c>
      <c r="K155" s="209" t="s">
        <v>32</v>
      </c>
      <c r="L155" s="47"/>
      <c r="M155" s="214" t="s">
        <v>32</v>
      </c>
      <c r="N155" s="215" t="s">
        <v>47</v>
      </c>
      <c r="O155" s="87"/>
      <c r="P155" s="216">
        <f>O155*H155</f>
        <v>0</v>
      </c>
      <c r="Q155" s="216">
        <v>0.014760000000000001</v>
      </c>
      <c r="R155" s="216">
        <f>Q155*H155</f>
        <v>0.014760000000000001</v>
      </c>
      <c r="S155" s="216">
        <v>0</v>
      </c>
      <c r="T155" s="217">
        <f>S155*H155</f>
        <v>0</v>
      </c>
      <c r="U155" s="41"/>
      <c r="V155" s="41"/>
      <c r="W155" s="41"/>
      <c r="X155" s="41"/>
      <c r="Y155" s="41"/>
      <c r="Z155" s="41"/>
      <c r="AA155" s="41"/>
      <c r="AB155" s="41"/>
      <c r="AC155" s="41"/>
      <c r="AD155" s="41"/>
      <c r="AE155" s="41"/>
      <c r="AR155" s="218" t="s">
        <v>157</v>
      </c>
      <c r="AT155" s="218" t="s">
        <v>152</v>
      </c>
      <c r="AU155" s="218" t="s">
        <v>86</v>
      </c>
      <c r="AY155" s="19" t="s">
        <v>150</v>
      </c>
      <c r="BE155" s="219">
        <f>IF(N155="základní",J155,0)</f>
        <v>0</v>
      </c>
      <c r="BF155" s="219">
        <f>IF(N155="snížená",J155,0)</f>
        <v>0</v>
      </c>
      <c r="BG155" s="219">
        <f>IF(N155="zákl. přenesená",J155,0)</f>
        <v>0</v>
      </c>
      <c r="BH155" s="219">
        <f>IF(N155="sníž. přenesená",J155,0)</f>
        <v>0</v>
      </c>
      <c r="BI155" s="219">
        <f>IF(N155="nulová",J155,0)</f>
        <v>0</v>
      </c>
      <c r="BJ155" s="19" t="s">
        <v>84</v>
      </c>
      <c r="BK155" s="219">
        <f>ROUND(I155*H155,2)</f>
        <v>0</v>
      </c>
      <c r="BL155" s="19" t="s">
        <v>157</v>
      </c>
      <c r="BM155" s="218" t="s">
        <v>1359</v>
      </c>
    </row>
    <row r="156" s="2" customFormat="1">
      <c r="A156" s="41"/>
      <c r="B156" s="42"/>
      <c r="C156" s="43"/>
      <c r="D156" s="227" t="s">
        <v>208</v>
      </c>
      <c r="E156" s="43"/>
      <c r="F156" s="257" t="s">
        <v>1356</v>
      </c>
      <c r="G156" s="43"/>
      <c r="H156" s="43"/>
      <c r="I156" s="222"/>
      <c r="J156" s="43"/>
      <c r="K156" s="43"/>
      <c r="L156" s="47"/>
      <c r="M156" s="223"/>
      <c r="N156" s="224"/>
      <c r="O156" s="87"/>
      <c r="P156" s="87"/>
      <c r="Q156" s="87"/>
      <c r="R156" s="87"/>
      <c r="S156" s="87"/>
      <c r="T156" s="88"/>
      <c r="U156" s="41"/>
      <c r="V156" s="41"/>
      <c r="W156" s="41"/>
      <c r="X156" s="41"/>
      <c r="Y156" s="41"/>
      <c r="Z156" s="41"/>
      <c r="AA156" s="41"/>
      <c r="AB156" s="41"/>
      <c r="AC156" s="41"/>
      <c r="AD156" s="41"/>
      <c r="AE156" s="41"/>
      <c r="AT156" s="19" t="s">
        <v>208</v>
      </c>
      <c r="AU156" s="19" t="s">
        <v>86</v>
      </c>
    </row>
    <row r="157" s="2" customFormat="1" ht="16.5" customHeight="1">
      <c r="A157" s="41"/>
      <c r="B157" s="42"/>
      <c r="C157" s="207" t="s">
        <v>357</v>
      </c>
      <c r="D157" s="207" t="s">
        <v>152</v>
      </c>
      <c r="E157" s="208" t="s">
        <v>1360</v>
      </c>
      <c r="F157" s="209" t="s">
        <v>1361</v>
      </c>
      <c r="G157" s="210" t="s">
        <v>1323</v>
      </c>
      <c r="H157" s="211">
        <v>3</v>
      </c>
      <c r="I157" s="212"/>
      <c r="J157" s="213">
        <f>ROUND(I157*H157,2)</f>
        <v>0</v>
      </c>
      <c r="K157" s="209" t="s">
        <v>156</v>
      </c>
      <c r="L157" s="47"/>
      <c r="M157" s="214" t="s">
        <v>32</v>
      </c>
      <c r="N157" s="215" t="s">
        <v>47</v>
      </c>
      <c r="O157" s="87"/>
      <c r="P157" s="216">
        <f>O157*H157</f>
        <v>0</v>
      </c>
      <c r="Q157" s="216">
        <v>0</v>
      </c>
      <c r="R157" s="216">
        <f>Q157*H157</f>
        <v>0</v>
      </c>
      <c r="S157" s="216">
        <v>0.019460000000000002</v>
      </c>
      <c r="T157" s="217">
        <f>S157*H157</f>
        <v>0.058380000000000001</v>
      </c>
      <c r="U157" s="41"/>
      <c r="V157" s="41"/>
      <c r="W157" s="41"/>
      <c r="X157" s="41"/>
      <c r="Y157" s="41"/>
      <c r="Z157" s="41"/>
      <c r="AA157" s="41"/>
      <c r="AB157" s="41"/>
      <c r="AC157" s="41"/>
      <c r="AD157" s="41"/>
      <c r="AE157" s="41"/>
      <c r="AR157" s="218" t="s">
        <v>250</v>
      </c>
      <c r="AT157" s="218" t="s">
        <v>152</v>
      </c>
      <c r="AU157" s="218" t="s">
        <v>86</v>
      </c>
      <c r="AY157" s="19" t="s">
        <v>150</v>
      </c>
      <c r="BE157" s="219">
        <f>IF(N157="základní",J157,0)</f>
        <v>0</v>
      </c>
      <c r="BF157" s="219">
        <f>IF(N157="snížená",J157,0)</f>
        <v>0</v>
      </c>
      <c r="BG157" s="219">
        <f>IF(N157="zákl. přenesená",J157,0)</f>
        <v>0</v>
      </c>
      <c r="BH157" s="219">
        <f>IF(N157="sníž. přenesená",J157,0)</f>
        <v>0</v>
      </c>
      <c r="BI157" s="219">
        <f>IF(N157="nulová",J157,0)</f>
        <v>0</v>
      </c>
      <c r="BJ157" s="19" t="s">
        <v>84</v>
      </c>
      <c r="BK157" s="219">
        <f>ROUND(I157*H157,2)</f>
        <v>0</v>
      </c>
      <c r="BL157" s="19" t="s">
        <v>250</v>
      </c>
      <c r="BM157" s="218" t="s">
        <v>1362</v>
      </c>
    </row>
    <row r="158" s="2" customFormat="1">
      <c r="A158" s="41"/>
      <c r="B158" s="42"/>
      <c r="C158" s="43"/>
      <c r="D158" s="220" t="s">
        <v>159</v>
      </c>
      <c r="E158" s="43"/>
      <c r="F158" s="221" t="s">
        <v>1363</v>
      </c>
      <c r="G158" s="43"/>
      <c r="H158" s="43"/>
      <c r="I158" s="222"/>
      <c r="J158" s="43"/>
      <c r="K158" s="43"/>
      <c r="L158" s="47"/>
      <c r="M158" s="223"/>
      <c r="N158" s="224"/>
      <c r="O158" s="87"/>
      <c r="P158" s="87"/>
      <c r="Q158" s="87"/>
      <c r="R158" s="87"/>
      <c r="S158" s="87"/>
      <c r="T158" s="88"/>
      <c r="U158" s="41"/>
      <c r="V158" s="41"/>
      <c r="W158" s="41"/>
      <c r="X158" s="41"/>
      <c r="Y158" s="41"/>
      <c r="Z158" s="41"/>
      <c r="AA158" s="41"/>
      <c r="AB158" s="41"/>
      <c r="AC158" s="41"/>
      <c r="AD158" s="41"/>
      <c r="AE158" s="41"/>
      <c r="AT158" s="19" t="s">
        <v>159</v>
      </c>
      <c r="AU158" s="19" t="s">
        <v>86</v>
      </c>
    </row>
    <row r="159" s="2" customFormat="1" ht="24.15" customHeight="1">
      <c r="A159" s="41"/>
      <c r="B159" s="42"/>
      <c r="C159" s="207" t="s">
        <v>363</v>
      </c>
      <c r="D159" s="207" t="s">
        <v>152</v>
      </c>
      <c r="E159" s="208" t="s">
        <v>1364</v>
      </c>
      <c r="F159" s="209" t="s">
        <v>1365</v>
      </c>
      <c r="G159" s="210" t="s">
        <v>1323</v>
      </c>
      <c r="H159" s="211">
        <v>3</v>
      </c>
      <c r="I159" s="212"/>
      <c r="J159" s="213">
        <f>ROUND(I159*H159,2)</f>
        <v>0</v>
      </c>
      <c r="K159" s="209" t="s">
        <v>156</v>
      </c>
      <c r="L159" s="47"/>
      <c r="M159" s="214" t="s">
        <v>32</v>
      </c>
      <c r="N159" s="215" t="s">
        <v>47</v>
      </c>
      <c r="O159" s="87"/>
      <c r="P159" s="216">
        <f>O159*H159</f>
        <v>0</v>
      </c>
      <c r="Q159" s="216">
        <v>0.01247</v>
      </c>
      <c r="R159" s="216">
        <f>Q159*H159</f>
        <v>0.037409999999999999</v>
      </c>
      <c r="S159" s="216">
        <v>0</v>
      </c>
      <c r="T159" s="217">
        <f>S159*H159</f>
        <v>0</v>
      </c>
      <c r="U159" s="41"/>
      <c r="V159" s="41"/>
      <c r="W159" s="41"/>
      <c r="X159" s="41"/>
      <c r="Y159" s="41"/>
      <c r="Z159" s="41"/>
      <c r="AA159" s="41"/>
      <c r="AB159" s="41"/>
      <c r="AC159" s="41"/>
      <c r="AD159" s="41"/>
      <c r="AE159" s="41"/>
      <c r="AR159" s="218" t="s">
        <v>250</v>
      </c>
      <c r="AT159" s="218" t="s">
        <v>152</v>
      </c>
      <c r="AU159" s="218" t="s">
        <v>86</v>
      </c>
      <c r="AY159" s="19" t="s">
        <v>150</v>
      </c>
      <c r="BE159" s="219">
        <f>IF(N159="základní",J159,0)</f>
        <v>0</v>
      </c>
      <c r="BF159" s="219">
        <f>IF(N159="snížená",J159,0)</f>
        <v>0</v>
      </c>
      <c r="BG159" s="219">
        <f>IF(N159="zákl. přenesená",J159,0)</f>
        <v>0</v>
      </c>
      <c r="BH159" s="219">
        <f>IF(N159="sníž. přenesená",J159,0)</f>
        <v>0</v>
      </c>
      <c r="BI159" s="219">
        <f>IF(N159="nulová",J159,0)</f>
        <v>0</v>
      </c>
      <c r="BJ159" s="19" t="s">
        <v>84</v>
      </c>
      <c r="BK159" s="219">
        <f>ROUND(I159*H159,2)</f>
        <v>0</v>
      </c>
      <c r="BL159" s="19" t="s">
        <v>250</v>
      </c>
      <c r="BM159" s="218" t="s">
        <v>1366</v>
      </c>
    </row>
    <row r="160" s="2" customFormat="1">
      <c r="A160" s="41"/>
      <c r="B160" s="42"/>
      <c r="C160" s="43"/>
      <c r="D160" s="220" t="s">
        <v>159</v>
      </c>
      <c r="E160" s="43"/>
      <c r="F160" s="221" t="s">
        <v>1367</v>
      </c>
      <c r="G160" s="43"/>
      <c r="H160" s="43"/>
      <c r="I160" s="222"/>
      <c r="J160" s="43"/>
      <c r="K160" s="43"/>
      <c r="L160" s="47"/>
      <c r="M160" s="223"/>
      <c r="N160" s="224"/>
      <c r="O160" s="87"/>
      <c r="P160" s="87"/>
      <c r="Q160" s="87"/>
      <c r="R160" s="87"/>
      <c r="S160" s="87"/>
      <c r="T160" s="88"/>
      <c r="U160" s="41"/>
      <c r="V160" s="41"/>
      <c r="W160" s="41"/>
      <c r="X160" s="41"/>
      <c r="Y160" s="41"/>
      <c r="Z160" s="41"/>
      <c r="AA160" s="41"/>
      <c r="AB160" s="41"/>
      <c r="AC160" s="41"/>
      <c r="AD160" s="41"/>
      <c r="AE160" s="41"/>
      <c r="AT160" s="19" t="s">
        <v>159</v>
      </c>
      <c r="AU160" s="19" t="s">
        <v>86</v>
      </c>
    </row>
    <row r="161" s="2" customFormat="1" ht="16.5" customHeight="1">
      <c r="A161" s="41"/>
      <c r="B161" s="42"/>
      <c r="C161" s="207" t="s">
        <v>367</v>
      </c>
      <c r="D161" s="207" t="s">
        <v>152</v>
      </c>
      <c r="E161" s="208" t="s">
        <v>1368</v>
      </c>
      <c r="F161" s="209" t="s">
        <v>1369</v>
      </c>
      <c r="G161" s="210" t="s">
        <v>360</v>
      </c>
      <c r="H161" s="211">
        <v>2</v>
      </c>
      <c r="I161" s="212"/>
      <c r="J161" s="213">
        <f>ROUND(I161*H161,2)</f>
        <v>0</v>
      </c>
      <c r="K161" s="209" t="s">
        <v>156</v>
      </c>
      <c r="L161" s="47"/>
      <c r="M161" s="214" t="s">
        <v>32</v>
      </c>
      <c r="N161" s="215" t="s">
        <v>47</v>
      </c>
      <c r="O161" s="87"/>
      <c r="P161" s="216">
        <f>O161*H161</f>
        <v>0</v>
      </c>
      <c r="Q161" s="216">
        <v>0</v>
      </c>
      <c r="R161" s="216">
        <f>Q161*H161</f>
        <v>0</v>
      </c>
      <c r="S161" s="216">
        <v>0</v>
      </c>
      <c r="T161" s="217">
        <f>S161*H161</f>
        <v>0</v>
      </c>
      <c r="U161" s="41"/>
      <c r="V161" s="41"/>
      <c r="W161" s="41"/>
      <c r="X161" s="41"/>
      <c r="Y161" s="41"/>
      <c r="Z161" s="41"/>
      <c r="AA161" s="41"/>
      <c r="AB161" s="41"/>
      <c r="AC161" s="41"/>
      <c r="AD161" s="41"/>
      <c r="AE161" s="41"/>
      <c r="AR161" s="218" t="s">
        <v>250</v>
      </c>
      <c r="AT161" s="218" t="s">
        <v>152</v>
      </c>
      <c r="AU161" s="218" t="s">
        <v>86</v>
      </c>
      <c r="AY161" s="19" t="s">
        <v>150</v>
      </c>
      <c r="BE161" s="219">
        <f>IF(N161="základní",J161,0)</f>
        <v>0</v>
      </c>
      <c r="BF161" s="219">
        <f>IF(N161="snížená",J161,0)</f>
        <v>0</v>
      </c>
      <c r="BG161" s="219">
        <f>IF(N161="zákl. přenesená",J161,0)</f>
        <v>0</v>
      </c>
      <c r="BH161" s="219">
        <f>IF(N161="sníž. přenesená",J161,0)</f>
        <v>0</v>
      </c>
      <c r="BI161" s="219">
        <f>IF(N161="nulová",J161,0)</f>
        <v>0</v>
      </c>
      <c r="BJ161" s="19" t="s">
        <v>84</v>
      </c>
      <c r="BK161" s="219">
        <f>ROUND(I161*H161,2)</f>
        <v>0</v>
      </c>
      <c r="BL161" s="19" t="s">
        <v>250</v>
      </c>
      <c r="BM161" s="218" t="s">
        <v>1370</v>
      </c>
    </row>
    <row r="162" s="2" customFormat="1">
      <c r="A162" s="41"/>
      <c r="B162" s="42"/>
      <c r="C162" s="43"/>
      <c r="D162" s="220" t="s">
        <v>159</v>
      </c>
      <c r="E162" s="43"/>
      <c r="F162" s="221" t="s">
        <v>1371</v>
      </c>
      <c r="G162" s="43"/>
      <c r="H162" s="43"/>
      <c r="I162" s="222"/>
      <c r="J162" s="43"/>
      <c r="K162" s="43"/>
      <c r="L162" s="47"/>
      <c r="M162" s="223"/>
      <c r="N162" s="224"/>
      <c r="O162" s="87"/>
      <c r="P162" s="87"/>
      <c r="Q162" s="87"/>
      <c r="R162" s="87"/>
      <c r="S162" s="87"/>
      <c r="T162" s="88"/>
      <c r="U162" s="41"/>
      <c r="V162" s="41"/>
      <c r="W162" s="41"/>
      <c r="X162" s="41"/>
      <c r="Y162" s="41"/>
      <c r="Z162" s="41"/>
      <c r="AA162" s="41"/>
      <c r="AB162" s="41"/>
      <c r="AC162" s="41"/>
      <c r="AD162" s="41"/>
      <c r="AE162" s="41"/>
      <c r="AT162" s="19" t="s">
        <v>159</v>
      </c>
      <c r="AU162" s="19" t="s">
        <v>86</v>
      </c>
    </row>
    <row r="163" s="2" customFormat="1" ht="16.5" customHeight="1">
      <c r="A163" s="41"/>
      <c r="B163" s="42"/>
      <c r="C163" s="247" t="s">
        <v>371</v>
      </c>
      <c r="D163" s="247" t="s">
        <v>197</v>
      </c>
      <c r="E163" s="248" t="s">
        <v>1372</v>
      </c>
      <c r="F163" s="249" t="s">
        <v>1373</v>
      </c>
      <c r="G163" s="250" t="s">
        <v>360</v>
      </c>
      <c r="H163" s="251">
        <v>2</v>
      </c>
      <c r="I163" s="252"/>
      <c r="J163" s="253">
        <f>ROUND(I163*H163,2)</f>
        <v>0</v>
      </c>
      <c r="K163" s="249" t="s">
        <v>156</v>
      </c>
      <c r="L163" s="254"/>
      <c r="M163" s="255" t="s">
        <v>32</v>
      </c>
      <c r="N163" s="256" t="s">
        <v>47</v>
      </c>
      <c r="O163" s="87"/>
      <c r="P163" s="216">
        <f>O163*H163</f>
        <v>0</v>
      </c>
      <c r="Q163" s="216">
        <v>0.0023999999999999998</v>
      </c>
      <c r="R163" s="216">
        <f>Q163*H163</f>
        <v>0.0047999999999999996</v>
      </c>
      <c r="S163" s="216">
        <v>0</v>
      </c>
      <c r="T163" s="217">
        <f>S163*H163</f>
        <v>0</v>
      </c>
      <c r="U163" s="41"/>
      <c r="V163" s="41"/>
      <c r="W163" s="41"/>
      <c r="X163" s="41"/>
      <c r="Y163" s="41"/>
      <c r="Z163" s="41"/>
      <c r="AA163" s="41"/>
      <c r="AB163" s="41"/>
      <c r="AC163" s="41"/>
      <c r="AD163" s="41"/>
      <c r="AE163" s="41"/>
      <c r="AR163" s="218" t="s">
        <v>349</v>
      </c>
      <c r="AT163" s="218" t="s">
        <v>197</v>
      </c>
      <c r="AU163" s="218" t="s">
        <v>86</v>
      </c>
      <c r="AY163" s="19" t="s">
        <v>150</v>
      </c>
      <c r="BE163" s="219">
        <f>IF(N163="základní",J163,0)</f>
        <v>0</v>
      </c>
      <c r="BF163" s="219">
        <f>IF(N163="snížená",J163,0)</f>
        <v>0</v>
      </c>
      <c r="BG163" s="219">
        <f>IF(N163="zákl. přenesená",J163,0)</f>
        <v>0</v>
      </c>
      <c r="BH163" s="219">
        <f>IF(N163="sníž. přenesená",J163,0)</f>
        <v>0</v>
      </c>
      <c r="BI163" s="219">
        <f>IF(N163="nulová",J163,0)</f>
        <v>0</v>
      </c>
      <c r="BJ163" s="19" t="s">
        <v>84</v>
      </c>
      <c r="BK163" s="219">
        <f>ROUND(I163*H163,2)</f>
        <v>0</v>
      </c>
      <c r="BL163" s="19" t="s">
        <v>250</v>
      </c>
      <c r="BM163" s="218" t="s">
        <v>1374</v>
      </c>
    </row>
    <row r="164" s="2" customFormat="1" ht="16.5" customHeight="1">
      <c r="A164" s="41"/>
      <c r="B164" s="42"/>
      <c r="C164" s="207" t="s">
        <v>376</v>
      </c>
      <c r="D164" s="207" t="s">
        <v>152</v>
      </c>
      <c r="E164" s="208" t="s">
        <v>1375</v>
      </c>
      <c r="F164" s="209" t="s">
        <v>1376</v>
      </c>
      <c r="G164" s="210" t="s">
        <v>360</v>
      </c>
      <c r="H164" s="211">
        <v>2</v>
      </c>
      <c r="I164" s="212"/>
      <c r="J164" s="213">
        <f>ROUND(I164*H164,2)</f>
        <v>0</v>
      </c>
      <c r="K164" s="209" t="s">
        <v>156</v>
      </c>
      <c r="L164" s="47"/>
      <c r="M164" s="214" t="s">
        <v>32</v>
      </c>
      <c r="N164" s="215" t="s">
        <v>47</v>
      </c>
      <c r="O164" s="87"/>
      <c r="P164" s="216">
        <f>O164*H164</f>
        <v>0</v>
      </c>
      <c r="Q164" s="216">
        <v>0</v>
      </c>
      <c r="R164" s="216">
        <f>Q164*H164</f>
        <v>0</v>
      </c>
      <c r="S164" s="216">
        <v>0</v>
      </c>
      <c r="T164" s="217">
        <f>S164*H164</f>
        <v>0</v>
      </c>
      <c r="U164" s="41"/>
      <c r="V164" s="41"/>
      <c r="W164" s="41"/>
      <c r="X164" s="41"/>
      <c r="Y164" s="41"/>
      <c r="Z164" s="41"/>
      <c r="AA164" s="41"/>
      <c r="AB164" s="41"/>
      <c r="AC164" s="41"/>
      <c r="AD164" s="41"/>
      <c r="AE164" s="41"/>
      <c r="AR164" s="218" t="s">
        <v>250</v>
      </c>
      <c r="AT164" s="218" t="s">
        <v>152</v>
      </c>
      <c r="AU164" s="218" t="s">
        <v>86</v>
      </c>
      <c r="AY164" s="19" t="s">
        <v>150</v>
      </c>
      <c r="BE164" s="219">
        <f>IF(N164="základní",J164,0)</f>
        <v>0</v>
      </c>
      <c r="BF164" s="219">
        <f>IF(N164="snížená",J164,0)</f>
        <v>0</v>
      </c>
      <c r="BG164" s="219">
        <f>IF(N164="zákl. přenesená",J164,0)</f>
        <v>0</v>
      </c>
      <c r="BH164" s="219">
        <f>IF(N164="sníž. přenesená",J164,0)</f>
        <v>0</v>
      </c>
      <c r="BI164" s="219">
        <f>IF(N164="nulová",J164,0)</f>
        <v>0</v>
      </c>
      <c r="BJ164" s="19" t="s">
        <v>84</v>
      </c>
      <c r="BK164" s="219">
        <f>ROUND(I164*H164,2)</f>
        <v>0</v>
      </c>
      <c r="BL164" s="19" t="s">
        <v>250</v>
      </c>
      <c r="BM164" s="218" t="s">
        <v>1377</v>
      </c>
    </row>
    <row r="165" s="2" customFormat="1">
      <c r="A165" s="41"/>
      <c r="B165" s="42"/>
      <c r="C165" s="43"/>
      <c r="D165" s="220" t="s">
        <v>159</v>
      </c>
      <c r="E165" s="43"/>
      <c r="F165" s="221" t="s">
        <v>1378</v>
      </c>
      <c r="G165" s="43"/>
      <c r="H165" s="43"/>
      <c r="I165" s="222"/>
      <c r="J165" s="43"/>
      <c r="K165" s="43"/>
      <c r="L165" s="47"/>
      <c r="M165" s="223"/>
      <c r="N165" s="224"/>
      <c r="O165" s="87"/>
      <c r="P165" s="87"/>
      <c r="Q165" s="87"/>
      <c r="R165" s="87"/>
      <c r="S165" s="87"/>
      <c r="T165" s="88"/>
      <c r="U165" s="41"/>
      <c r="V165" s="41"/>
      <c r="W165" s="41"/>
      <c r="X165" s="41"/>
      <c r="Y165" s="41"/>
      <c r="Z165" s="41"/>
      <c r="AA165" s="41"/>
      <c r="AB165" s="41"/>
      <c r="AC165" s="41"/>
      <c r="AD165" s="41"/>
      <c r="AE165" s="41"/>
      <c r="AT165" s="19" t="s">
        <v>159</v>
      </c>
      <c r="AU165" s="19" t="s">
        <v>86</v>
      </c>
    </row>
    <row r="166" s="2" customFormat="1" ht="16.5" customHeight="1">
      <c r="A166" s="41"/>
      <c r="B166" s="42"/>
      <c r="C166" s="247" t="s">
        <v>383</v>
      </c>
      <c r="D166" s="247" t="s">
        <v>197</v>
      </c>
      <c r="E166" s="248" t="s">
        <v>1379</v>
      </c>
      <c r="F166" s="249" t="s">
        <v>1380</v>
      </c>
      <c r="G166" s="250" t="s">
        <v>360</v>
      </c>
      <c r="H166" s="251">
        <v>2</v>
      </c>
      <c r="I166" s="252"/>
      <c r="J166" s="253">
        <f>ROUND(I166*H166,2)</f>
        <v>0</v>
      </c>
      <c r="K166" s="249" t="s">
        <v>156</v>
      </c>
      <c r="L166" s="254"/>
      <c r="M166" s="255" t="s">
        <v>32</v>
      </c>
      <c r="N166" s="256" t="s">
        <v>47</v>
      </c>
      <c r="O166" s="87"/>
      <c r="P166" s="216">
        <f>O166*H166</f>
        <v>0</v>
      </c>
      <c r="Q166" s="216">
        <v>0.00050000000000000001</v>
      </c>
      <c r="R166" s="216">
        <f>Q166*H166</f>
        <v>0.001</v>
      </c>
      <c r="S166" s="216">
        <v>0</v>
      </c>
      <c r="T166" s="217">
        <f>S166*H166</f>
        <v>0</v>
      </c>
      <c r="U166" s="41"/>
      <c r="V166" s="41"/>
      <c r="W166" s="41"/>
      <c r="X166" s="41"/>
      <c r="Y166" s="41"/>
      <c r="Z166" s="41"/>
      <c r="AA166" s="41"/>
      <c r="AB166" s="41"/>
      <c r="AC166" s="41"/>
      <c r="AD166" s="41"/>
      <c r="AE166" s="41"/>
      <c r="AR166" s="218" t="s">
        <v>349</v>
      </c>
      <c r="AT166" s="218" t="s">
        <v>197</v>
      </c>
      <c r="AU166" s="218" t="s">
        <v>86</v>
      </c>
      <c r="AY166" s="19" t="s">
        <v>150</v>
      </c>
      <c r="BE166" s="219">
        <f>IF(N166="základní",J166,0)</f>
        <v>0</v>
      </c>
      <c r="BF166" s="219">
        <f>IF(N166="snížená",J166,0)</f>
        <v>0</v>
      </c>
      <c r="BG166" s="219">
        <f>IF(N166="zákl. přenesená",J166,0)</f>
        <v>0</v>
      </c>
      <c r="BH166" s="219">
        <f>IF(N166="sníž. přenesená",J166,0)</f>
        <v>0</v>
      </c>
      <c r="BI166" s="219">
        <f>IF(N166="nulová",J166,0)</f>
        <v>0</v>
      </c>
      <c r="BJ166" s="19" t="s">
        <v>84</v>
      </c>
      <c r="BK166" s="219">
        <f>ROUND(I166*H166,2)</f>
        <v>0</v>
      </c>
      <c r="BL166" s="19" t="s">
        <v>250</v>
      </c>
      <c r="BM166" s="218" t="s">
        <v>1381</v>
      </c>
    </row>
    <row r="167" s="2" customFormat="1" ht="16.5" customHeight="1">
      <c r="A167" s="41"/>
      <c r="B167" s="42"/>
      <c r="C167" s="207" t="s">
        <v>389</v>
      </c>
      <c r="D167" s="207" t="s">
        <v>152</v>
      </c>
      <c r="E167" s="208" t="s">
        <v>1382</v>
      </c>
      <c r="F167" s="209" t="s">
        <v>1383</v>
      </c>
      <c r="G167" s="210" t="s">
        <v>360</v>
      </c>
      <c r="H167" s="211">
        <v>1</v>
      </c>
      <c r="I167" s="212"/>
      <c r="J167" s="213">
        <f>ROUND(I167*H167,2)</f>
        <v>0</v>
      </c>
      <c r="K167" s="209" t="s">
        <v>156</v>
      </c>
      <c r="L167" s="47"/>
      <c r="M167" s="214" t="s">
        <v>32</v>
      </c>
      <c r="N167" s="215" t="s">
        <v>47</v>
      </c>
      <c r="O167" s="87"/>
      <c r="P167" s="216">
        <f>O167*H167</f>
        <v>0</v>
      </c>
      <c r="Q167" s="216">
        <v>0</v>
      </c>
      <c r="R167" s="216">
        <f>Q167*H167</f>
        <v>0</v>
      </c>
      <c r="S167" s="216">
        <v>0</v>
      </c>
      <c r="T167" s="217">
        <f>S167*H167</f>
        <v>0</v>
      </c>
      <c r="U167" s="41"/>
      <c r="V167" s="41"/>
      <c r="W167" s="41"/>
      <c r="X167" s="41"/>
      <c r="Y167" s="41"/>
      <c r="Z167" s="41"/>
      <c r="AA167" s="41"/>
      <c r="AB167" s="41"/>
      <c r="AC167" s="41"/>
      <c r="AD167" s="41"/>
      <c r="AE167" s="41"/>
      <c r="AR167" s="218" t="s">
        <v>250</v>
      </c>
      <c r="AT167" s="218" t="s">
        <v>152</v>
      </c>
      <c r="AU167" s="218" t="s">
        <v>86</v>
      </c>
      <c r="AY167" s="19" t="s">
        <v>150</v>
      </c>
      <c r="BE167" s="219">
        <f>IF(N167="základní",J167,0)</f>
        <v>0</v>
      </c>
      <c r="BF167" s="219">
        <f>IF(N167="snížená",J167,0)</f>
        <v>0</v>
      </c>
      <c r="BG167" s="219">
        <f>IF(N167="zákl. přenesená",J167,0)</f>
        <v>0</v>
      </c>
      <c r="BH167" s="219">
        <f>IF(N167="sníž. přenesená",J167,0)</f>
        <v>0</v>
      </c>
      <c r="BI167" s="219">
        <f>IF(N167="nulová",J167,0)</f>
        <v>0</v>
      </c>
      <c r="BJ167" s="19" t="s">
        <v>84</v>
      </c>
      <c r="BK167" s="219">
        <f>ROUND(I167*H167,2)</f>
        <v>0</v>
      </c>
      <c r="BL167" s="19" t="s">
        <v>250</v>
      </c>
      <c r="BM167" s="218" t="s">
        <v>1384</v>
      </c>
    </row>
    <row r="168" s="2" customFormat="1">
      <c r="A168" s="41"/>
      <c r="B168" s="42"/>
      <c r="C168" s="43"/>
      <c r="D168" s="220" t="s">
        <v>159</v>
      </c>
      <c r="E168" s="43"/>
      <c r="F168" s="221" t="s">
        <v>1385</v>
      </c>
      <c r="G168" s="43"/>
      <c r="H168" s="43"/>
      <c r="I168" s="222"/>
      <c r="J168" s="43"/>
      <c r="K168" s="43"/>
      <c r="L168" s="47"/>
      <c r="M168" s="223"/>
      <c r="N168" s="224"/>
      <c r="O168" s="87"/>
      <c r="P168" s="87"/>
      <c r="Q168" s="87"/>
      <c r="R168" s="87"/>
      <c r="S168" s="87"/>
      <c r="T168" s="88"/>
      <c r="U168" s="41"/>
      <c r="V168" s="41"/>
      <c r="W168" s="41"/>
      <c r="X168" s="41"/>
      <c r="Y168" s="41"/>
      <c r="Z168" s="41"/>
      <c r="AA168" s="41"/>
      <c r="AB168" s="41"/>
      <c r="AC168" s="41"/>
      <c r="AD168" s="41"/>
      <c r="AE168" s="41"/>
      <c r="AT168" s="19" t="s">
        <v>159</v>
      </c>
      <c r="AU168" s="19" t="s">
        <v>86</v>
      </c>
    </row>
    <row r="169" s="2" customFormat="1" ht="16.5" customHeight="1">
      <c r="A169" s="41"/>
      <c r="B169" s="42"/>
      <c r="C169" s="247" t="s">
        <v>398</v>
      </c>
      <c r="D169" s="247" t="s">
        <v>197</v>
      </c>
      <c r="E169" s="248" t="s">
        <v>1386</v>
      </c>
      <c r="F169" s="249" t="s">
        <v>1387</v>
      </c>
      <c r="G169" s="250" t="s">
        <v>360</v>
      </c>
      <c r="H169" s="251">
        <v>1</v>
      </c>
      <c r="I169" s="252"/>
      <c r="J169" s="253">
        <f>ROUND(I169*H169,2)</f>
        <v>0</v>
      </c>
      <c r="K169" s="249" t="s">
        <v>156</v>
      </c>
      <c r="L169" s="254"/>
      <c r="M169" s="255" t="s">
        <v>32</v>
      </c>
      <c r="N169" s="256" t="s">
        <v>47</v>
      </c>
      <c r="O169" s="87"/>
      <c r="P169" s="216">
        <f>O169*H169</f>
        <v>0</v>
      </c>
      <c r="Q169" s="216">
        <v>0.00050000000000000001</v>
      </c>
      <c r="R169" s="216">
        <f>Q169*H169</f>
        <v>0.00050000000000000001</v>
      </c>
      <c r="S169" s="216">
        <v>0</v>
      </c>
      <c r="T169" s="217">
        <f>S169*H169</f>
        <v>0</v>
      </c>
      <c r="U169" s="41"/>
      <c r="V169" s="41"/>
      <c r="W169" s="41"/>
      <c r="X169" s="41"/>
      <c r="Y169" s="41"/>
      <c r="Z169" s="41"/>
      <c r="AA169" s="41"/>
      <c r="AB169" s="41"/>
      <c r="AC169" s="41"/>
      <c r="AD169" s="41"/>
      <c r="AE169" s="41"/>
      <c r="AR169" s="218" t="s">
        <v>349</v>
      </c>
      <c r="AT169" s="218" t="s">
        <v>197</v>
      </c>
      <c r="AU169" s="218" t="s">
        <v>86</v>
      </c>
      <c r="AY169" s="19" t="s">
        <v>150</v>
      </c>
      <c r="BE169" s="219">
        <f>IF(N169="základní",J169,0)</f>
        <v>0</v>
      </c>
      <c r="BF169" s="219">
        <f>IF(N169="snížená",J169,0)</f>
        <v>0</v>
      </c>
      <c r="BG169" s="219">
        <f>IF(N169="zákl. přenesená",J169,0)</f>
        <v>0</v>
      </c>
      <c r="BH169" s="219">
        <f>IF(N169="sníž. přenesená",J169,0)</f>
        <v>0</v>
      </c>
      <c r="BI169" s="219">
        <f>IF(N169="nulová",J169,0)</f>
        <v>0</v>
      </c>
      <c r="BJ169" s="19" t="s">
        <v>84</v>
      </c>
      <c r="BK169" s="219">
        <f>ROUND(I169*H169,2)</f>
        <v>0</v>
      </c>
      <c r="BL169" s="19" t="s">
        <v>250</v>
      </c>
      <c r="BM169" s="218" t="s">
        <v>1388</v>
      </c>
    </row>
    <row r="170" s="2" customFormat="1" ht="16.5" customHeight="1">
      <c r="A170" s="41"/>
      <c r="B170" s="42"/>
      <c r="C170" s="207" t="s">
        <v>404</v>
      </c>
      <c r="D170" s="207" t="s">
        <v>152</v>
      </c>
      <c r="E170" s="208" t="s">
        <v>1389</v>
      </c>
      <c r="F170" s="209" t="s">
        <v>1390</v>
      </c>
      <c r="G170" s="210" t="s">
        <v>360</v>
      </c>
      <c r="H170" s="211">
        <v>2</v>
      </c>
      <c r="I170" s="212"/>
      <c r="J170" s="213">
        <f>ROUND(I170*H170,2)</f>
        <v>0</v>
      </c>
      <c r="K170" s="209" t="s">
        <v>156</v>
      </c>
      <c r="L170" s="47"/>
      <c r="M170" s="214" t="s">
        <v>32</v>
      </c>
      <c r="N170" s="215" t="s">
        <v>47</v>
      </c>
      <c r="O170" s="87"/>
      <c r="P170" s="216">
        <f>O170*H170</f>
        <v>0</v>
      </c>
      <c r="Q170" s="216">
        <v>0</v>
      </c>
      <c r="R170" s="216">
        <f>Q170*H170</f>
        <v>0</v>
      </c>
      <c r="S170" s="216">
        <v>0</v>
      </c>
      <c r="T170" s="217">
        <f>S170*H170</f>
        <v>0</v>
      </c>
      <c r="U170" s="41"/>
      <c r="V170" s="41"/>
      <c r="W170" s="41"/>
      <c r="X170" s="41"/>
      <c r="Y170" s="41"/>
      <c r="Z170" s="41"/>
      <c r="AA170" s="41"/>
      <c r="AB170" s="41"/>
      <c r="AC170" s="41"/>
      <c r="AD170" s="41"/>
      <c r="AE170" s="41"/>
      <c r="AR170" s="218" t="s">
        <v>250</v>
      </c>
      <c r="AT170" s="218" t="s">
        <v>152</v>
      </c>
      <c r="AU170" s="218" t="s">
        <v>86</v>
      </c>
      <c r="AY170" s="19" t="s">
        <v>150</v>
      </c>
      <c r="BE170" s="219">
        <f>IF(N170="základní",J170,0)</f>
        <v>0</v>
      </c>
      <c r="BF170" s="219">
        <f>IF(N170="snížená",J170,0)</f>
        <v>0</v>
      </c>
      <c r="BG170" s="219">
        <f>IF(N170="zákl. přenesená",J170,0)</f>
        <v>0</v>
      </c>
      <c r="BH170" s="219">
        <f>IF(N170="sníž. přenesená",J170,0)</f>
        <v>0</v>
      </c>
      <c r="BI170" s="219">
        <f>IF(N170="nulová",J170,0)</f>
        <v>0</v>
      </c>
      <c r="BJ170" s="19" t="s">
        <v>84</v>
      </c>
      <c r="BK170" s="219">
        <f>ROUND(I170*H170,2)</f>
        <v>0</v>
      </c>
      <c r="BL170" s="19" t="s">
        <v>250</v>
      </c>
      <c r="BM170" s="218" t="s">
        <v>1391</v>
      </c>
    </row>
    <row r="171" s="2" customFormat="1">
      <c r="A171" s="41"/>
      <c r="B171" s="42"/>
      <c r="C171" s="43"/>
      <c r="D171" s="220" t="s">
        <v>159</v>
      </c>
      <c r="E171" s="43"/>
      <c r="F171" s="221" t="s">
        <v>1392</v>
      </c>
      <c r="G171" s="43"/>
      <c r="H171" s="43"/>
      <c r="I171" s="222"/>
      <c r="J171" s="43"/>
      <c r="K171" s="43"/>
      <c r="L171" s="47"/>
      <c r="M171" s="223"/>
      <c r="N171" s="224"/>
      <c r="O171" s="87"/>
      <c r="P171" s="87"/>
      <c r="Q171" s="87"/>
      <c r="R171" s="87"/>
      <c r="S171" s="87"/>
      <c r="T171" s="88"/>
      <c r="U171" s="41"/>
      <c r="V171" s="41"/>
      <c r="W171" s="41"/>
      <c r="X171" s="41"/>
      <c r="Y171" s="41"/>
      <c r="Z171" s="41"/>
      <c r="AA171" s="41"/>
      <c r="AB171" s="41"/>
      <c r="AC171" s="41"/>
      <c r="AD171" s="41"/>
      <c r="AE171" s="41"/>
      <c r="AT171" s="19" t="s">
        <v>159</v>
      </c>
      <c r="AU171" s="19" t="s">
        <v>86</v>
      </c>
    </row>
    <row r="172" s="2" customFormat="1" ht="16.5" customHeight="1">
      <c r="A172" s="41"/>
      <c r="B172" s="42"/>
      <c r="C172" s="247" t="s">
        <v>412</v>
      </c>
      <c r="D172" s="247" t="s">
        <v>197</v>
      </c>
      <c r="E172" s="248" t="s">
        <v>1393</v>
      </c>
      <c r="F172" s="249" t="s">
        <v>1394</v>
      </c>
      <c r="G172" s="250" t="s">
        <v>360</v>
      </c>
      <c r="H172" s="251">
        <v>2</v>
      </c>
      <c r="I172" s="252"/>
      <c r="J172" s="253">
        <f>ROUND(I172*H172,2)</f>
        <v>0</v>
      </c>
      <c r="K172" s="249" t="s">
        <v>156</v>
      </c>
      <c r="L172" s="254"/>
      <c r="M172" s="255" t="s">
        <v>32</v>
      </c>
      <c r="N172" s="256" t="s">
        <v>47</v>
      </c>
      <c r="O172" s="87"/>
      <c r="P172" s="216">
        <f>O172*H172</f>
        <v>0</v>
      </c>
      <c r="Q172" s="216">
        <v>0.00050000000000000001</v>
      </c>
      <c r="R172" s="216">
        <f>Q172*H172</f>
        <v>0.001</v>
      </c>
      <c r="S172" s="216">
        <v>0</v>
      </c>
      <c r="T172" s="217">
        <f>S172*H172</f>
        <v>0</v>
      </c>
      <c r="U172" s="41"/>
      <c r="V172" s="41"/>
      <c r="W172" s="41"/>
      <c r="X172" s="41"/>
      <c r="Y172" s="41"/>
      <c r="Z172" s="41"/>
      <c r="AA172" s="41"/>
      <c r="AB172" s="41"/>
      <c r="AC172" s="41"/>
      <c r="AD172" s="41"/>
      <c r="AE172" s="41"/>
      <c r="AR172" s="218" t="s">
        <v>349</v>
      </c>
      <c r="AT172" s="218" t="s">
        <v>197</v>
      </c>
      <c r="AU172" s="218" t="s">
        <v>86</v>
      </c>
      <c r="AY172" s="19" t="s">
        <v>150</v>
      </c>
      <c r="BE172" s="219">
        <f>IF(N172="základní",J172,0)</f>
        <v>0</v>
      </c>
      <c r="BF172" s="219">
        <f>IF(N172="snížená",J172,0)</f>
        <v>0</v>
      </c>
      <c r="BG172" s="219">
        <f>IF(N172="zákl. přenesená",J172,0)</f>
        <v>0</v>
      </c>
      <c r="BH172" s="219">
        <f>IF(N172="sníž. přenesená",J172,0)</f>
        <v>0</v>
      </c>
      <c r="BI172" s="219">
        <f>IF(N172="nulová",J172,0)</f>
        <v>0</v>
      </c>
      <c r="BJ172" s="19" t="s">
        <v>84</v>
      </c>
      <c r="BK172" s="219">
        <f>ROUND(I172*H172,2)</f>
        <v>0</v>
      </c>
      <c r="BL172" s="19" t="s">
        <v>250</v>
      </c>
      <c r="BM172" s="218" t="s">
        <v>1395</v>
      </c>
    </row>
    <row r="173" s="2" customFormat="1" ht="16.5" customHeight="1">
      <c r="A173" s="41"/>
      <c r="B173" s="42"/>
      <c r="C173" s="207" t="s">
        <v>419</v>
      </c>
      <c r="D173" s="207" t="s">
        <v>152</v>
      </c>
      <c r="E173" s="208" t="s">
        <v>1396</v>
      </c>
      <c r="F173" s="209" t="s">
        <v>1397</v>
      </c>
      <c r="G173" s="210" t="s">
        <v>360</v>
      </c>
      <c r="H173" s="211">
        <v>1</v>
      </c>
      <c r="I173" s="212"/>
      <c r="J173" s="213">
        <f>ROUND(I173*H173,2)</f>
        <v>0</v>
      </c>
      <c r="K173" s="209" t="s">
        <v>156</v>
      </c>
      <c r="L173" s="47"/>
      <c r="M173" s="214" t="s">
        <v>32</v>
      </c>
      <c r="N173" s="215" t="s">
        <v>47</v>
      </c>
      <c r="O173" s="87"/>
      <c r="P173" s="216">
        <f>O173*H173</f>
        <v>0</v>
      </c>
      <c r="Q173" s="216">
        <v>0</v>
      </c>
      <c r="R173" s="216">
        <f>Q173*H173</f>
        <v>0</v>
      </c>
      <c r="S173" s="216">
        <v>0</v>
      </c>
      <c r="T173" s="217">
        <f>S173*H173</f>
        <v>0</v>
      </c>
      <c r="U173" s="41"/>
      <c r="V173" s="41"/>
      <c r="W173" s="41"/>
      <c r="X173" s="41"/>
      <c r="Y173" s="41"/>
      <c r="Z173" s="41"/>
      <c r="AA173" s="41"/>
      <c r="AB173" s="41"/>
      <c r="AC173" s="41"/>
      <c r="AD173" s="41"/>
      <c r="AE173" s="41"/>
      <c r="AR173" s="218" t="s">
        <v>250</v>
      </c>
      <c r="AT173" s="218" t="s">
        <v>152</v>
      </c>
      <c r="AU173" s="218" t="s">
        <v>86</v>
      </c>
      <c r="AY173" s="19" t="s">
        <v>150</v>
      </c>
      <c r="BE173" s="219">
        <f>IF(N173="základní",J173,0)</f>
        <v>0</v>
      </c>
      <c r="BF173" s="219">
        <f>IF(N173="snížená",J173,0)</f>
        <v>0</v>
      </c>
      <c r="BG173" s="219">
        <f>IF(N173="zákl. přenesená",J173,0)</f>
        <v>0</v>
      </c>
      <c r="BH173" s="219">
        <f>IF(N173="sníž. přenesená",J173,0)</f>
        <v>0</v>
      </c>
      <c r="BI173" s="219">
        <f>IF(N173="nulová",J173,0)</f>
        <v>0</v>
      </c>
      <c r="BJ173" s="19" t="s">
        <v>84</v>
      </c>
      <c r="BK173" s="219">
        <f>ROUND(I173*H173,2)</f>
        <v>0</v>
      </c>
      <c r="BL173" s="19" t="s">
        <v>250</v>
      </c>
      <c r="BM173" s="218" t="s">
        <v>1398</v>
      </c>
    </row>
    <row r="174" s="2" customFormat="1">
      <c r="A174" s="41"/>
      <c r="B174" s="42"/>
      <c r="C174" s="43"/>
      <c r="D174" s="220" t="s">
        <v>159</v>
      </c>
      <c r="E174" s="43"/>
      <c r="F174" s="221" t="s">
        <v>1399</v>
      </c>
      <c r="G174" s="43"/>
      <c r="H174" s="43"/>
      <c r="I174" s="222"/>
      <c r="J174" s="43"/>
      <c r="K174" s="43"/>
      <c r="L174" s="47"/>
      <c r="M174" s="223"/>
      <c r="N174" s="224"/>
      <c r="O174" s="87"/>
      <c r="P174" s="87"/>
      <c r="Q174" s="87"/>
      <c r="R174" s="87"/>
      <c r="S174" s="87"/>
      <c r="T174" s="88"/>
      <c r="U174" s="41"/>
      <c r="V174" s="41"/>
      <c r="W174" s="41"/>
      <c r="X174" s="41"/>
      <c r="Y174" s="41"/>
      <c r="Z174" s="41"/>
      <c r="AA174" s="41"/>
      <c r="AB174" s="41"/>
      <c r="AC174" s="41"/>
      <c r="AD174" s="41"/>
      <c r="AE174" s="41"/>
      <c r="AT174" s="19" t="s">
        <v>159</v>
      </c>
      <c r="AU174" s="19" t="s">
        <v>86</v>
      </c>
    </row>
    <row r="175" s="2" customFormat="1" ht="16.5" customHeight="1">
      <c r="A175" s="41"/>
      <c r="B175" s="42"/>
      <c r="C175" s="247" t="s">
        <v>427</v>
      </c>
      <c r="D175" s="247" t="s">
        <v>197</v>
      </c>
      <c r="E175" s="248" t="s">
        <v>1400</v>
      </c>
      <c r="F175" s="249" t="s">
        <v>1401</v>
      </c>
      <c r="G175" s="250" t="s">
        <v>360</v>
      </c>
      <c r="H175" s="251">
        <v>1</v>
      </c>
      <c r="I175" s="252"/>
      <c r="J175" s="253">
        <f>ROUND(I175*H175,2)</f>
        <v>0</v>
      </c>
      <c r="K175" s="249" t="s">
        <v>156</v>
      </c>
      <c r="L175" s="254"/>
      <c r="M175" s="255" t="s">
        <v>32</v>
      </c>
      <c r="N175" s="256" t="s">
        <v>47</v>
      </c>
      <c r="O175" s="87"/>
      <c r="P175" s="216">
        <f>O175*H175</f>
        <v>0</v>
      </c>
      <c r="Q175" s="216">
        <v>0.0012999999999999999</v>
      </c>
      <c r="R175" s="216">
        <f>Q175*H175</f>
        <v>0.0012999999999999999</v>
      </c>
      <c r="S175" s="216">
        <v>0</v>
      </c>
      <c r="T175" s="217">
        <f>S175*H175</f>
        <v>0</v>
      </c>
      <c r="U175" s="41"/>
      <c r="V175" s="41"/>
      <c r="W175" s="41"/>
      <c r="X175" s="41"/>
      <c r="Y175" s="41"/>
      <c r="Z175" s="41"/>
      <c r="AA175" s="41"/>
      <c r="AB175" s="41"/>
      <c r="AC175" s="41"/>
      <c r="AD175" s="41"/>
      <c r="AE175" s="41"/>
      <c r="AR175" s="218" t="s">
        <v>349</v>
      </c>
      <c r="AT175" s="218" t="s">
        <v>197</v>
      </c>
      <c r="AU175" s="218" t="s">
        <v>86</v>
      </c>
      <c r="AY175" s="19" t="s">
        <v>150</v>
      </c>
      <c r="BE175" s="219">
        <f>IF(N175="základní",J175,0)</f>
        <v>0</v>
      </c>
      <c r="BF175" s="219">
        <f>IF(N175="snížená",J175,0)</f>
        <v>0</v>
      </c>
      <c r="BG175" s="219">
        <f>IF(N175="zákl. přenesená",J175,0)</f>
        <v>0</v>
      </c>
      <c r="BH175" s="219">
        <f>IF(N175="sníž. přenesená",J175,0)</f>
        <v>0</v>
      </c>
      <c r="BI175" s="219">
        <f>IF(N175="nulová",J175,0)</f>
        <v>0</v>
      </c>
      <c r="BJ175" s="19" t="s">
        <v>84</v>
      </c>
      <c r="BK175" s="219">
        <f>ROUND(I175*H175,2)</f>
        <v>0</v>
      </c>
      <c r="BL175" s="19" t="s">
        <v>250</v>
      </c>
      <c r="BM175" s="218" t="s">
        <v>1402</v>
      </c>
    </row>
    <row r="176" s="2" customFormat="1" ht="16.5" customHeight="1">
      <c r="A176" s="41"/>
      <c r="B176" s="42"/>
      <c r="C176" s="207" t="s">
        <v>432</v>
      </c>
      <c r="D176" s="207" t="s">
        <v>152</v>
      </c>
      <c r="E176" s="208" t="s">
        <v>1403</v>
      </c>
      <c r="F176" s="209" t="s">
        <v>1404</v>
      </c>
      <c r="G176" s="210" t="s">
        <v>360</v>
      </c>
      <c r="H176" s="211">
        <v>1</v>
      </c>
      <c r="I176" s="212"/>
      <c r="J176" s="213">
        <f>ROUND(I176*H176,2)</f>
        <v>0</v>
      </c>
      <c r="K176" s="209" t="s">
        <v>156</v>
      </c>
      <c r="L176" s="47"/>
      <c r="M176" s="214" t="s">
        <v>32</v>
      </c>
      <c r="N176" s="215" t="s">
        <v>47</v>
      </c>
      <c r="O176" s="87"/>
      <c r="P176" s="216">
        <f>O176*H176</f>
        <v>0</v>
      </c>
      <c r="Q176" s="216">
        <v>0</v>
      </c>
      <c r="R176" s="216">
        <f>Q176*H176</f>
        <v>0</v>
      </c>
      <c r="S176" s="216">
        <v>0</v>
      </c>
      <c r="T176" s="217">
        <f>S176*H176</f>
        <v>0</v>
      </c>
      <c r="U176" s="41"/>
      <c r="V176" s="41"/>
      <c r="W176" s="41"/>
      <c r="X176" s="41"/>
      <c r="Y176" s="41"/>
      <c r="Z176" s="41"/>
      <c r="AA176" s="41"/>
      <c r="AB176" s="41"/>
      <c r="AC176" s="41"/>
      <c r="AD176" s="41"/>
      <c r="AE176" s="41"/>
      <c r="AR176" s="218" t="s">
        <v>250</v>
      </c>
      <c r="AT176" s="218" t="s">
        <v>152</v>
      </c>
      <c r="AU176" s="218" t="s">
        <v>86</v>
      </c>
      <c r="AY176" s="19" t="s">
        <v>150</v>
      </c>
      <c r="BE176" s="219">
        <f>IF(N176="základní",J176,0)</f>
        <v>0</v>
      </c>
      <c r="BF176" s="219">
        <f>IF(N176="snížená",J176,0)</f>
        <v>0</v>
      </c>
      <c r="BG176" s="219">
        <f>IF(N176="zákl. přenesená",J176,0)</f>
        <v>0</v>
      </c>
      <c r="BH176" s="219">
        <f>IF(N176="sníž. přenesená",J176,0)</f>
        <v>0</v>
      </c>
      <c r="BI176" s="219">
        <f>IF(N176="nulová",J176,0)</f>
        <v>0</v>
      </c>
      <c r="BJ176" s="19" t="s">
        <v>84</v>
      </c>
      <c r="BK176" s="219">
        <f>ROUND(I176*H176,2)</f>
        <v>0</v>
      </c>
      <c r="BL176" s="19" t="s">
        <v>250</v>
      </c>
      <c r="BM176" s="218" t="s">
        <v>1405</v>
      </c>
    </row>
    <row r="177" s="2" customFormat="1">
      <c r="A177" s="41"/>
      <c r="B177" s="42"/>
      <c r="C177" s="43"/>
      <c r="D177" s="220" t="s">
        <v>159</v>
      </c>
      <c r="E177" s="43"/>
      <c r="F177" s="221" t="s">
        <v>1406</v>
      </c>
      <c r="G177" s="43"/>
      <c r="H177" s="43"/>
      <c r="I177" s="222"/>
      <c r="J177" s="43"/>
      <c r="K177" s="43"/>
      <c r="L177" s="47"/>
      <c r="M177" s="223"/>
      <c r="N177" s="224"/>
      <c r="O177" s="87"/>
      <c r="P177" s="87"/>
      <c r="Q177" s="87"/>
      <c r="R177" s="87"/>
      <c r="S177" s="87"/>
      <c r="T177" s="88"/>
      <c r="U177" s="41"/>
      <c r="V177" s="41"/>
      <c r="W177" s="41"/>
      <c r="X177" s="41"/>
      <c r="Y177" s="41"/>
      <c r="Z177" s="41"/>
      <c r="AA177" s="41"/>
      <c r="AB177" s="41"/>
      <c r="AC177" s="41"/>
      <c r="AD177" s="41"/>
      <c r="AE177" s="41"/>
      <c r="AT177" s="19" t="s">
        <v>159</v>
      </c>
      <c r="AU177" s="19" t="s">
        <v>86</v>
      </c>
    </row>
    <row r="178" s="2" customFormat="1" ht="16.5" customHeight="1">
      <c r="A178" s="41"/>
      <c r="B178" s="42"/>
      <c r="C178" s="247" t="s">
        <v>437</v>
      </c>
      <c r="D178" s="247" t="s">
        <v>197</v>
      </c>
      <c r="E178" s="248" t="s">
        <v>1407</v>
      </c>
      <c r="F178" s="249" t="s">
        <v>1408</v>
      </c>
      <c r="G178" s="250" t="s">
        <v>360</v>
      </c>
      <c r="H178" s="251">
        <v>1</v>
      </c>
      <c r="I178" s="252"/>
      <c r="J178" s="253">
        <f>ROUND(I178*H178,2)</f>
        <v>0</v>
      </c>
      <c r="K178" s="249" t="s">
        <v>156</v>
      </c>
      <c r="L178" s="254"/>
      <c r="M178" s="255" t="s">
        <v>32</v>
      </c>
      <c r="N178" s="256" t="s">
        <v>47</v>
      </c>
      <c r="O178" s="87"/>
      <c r="P178" s="216">
        <f>O178*H178</f>
        <v>0</v>
      </c>
      <c r="Q178" s="216">
        <v>0.00012</v>
      </c>
      <c r="R178" s="216">
        <f>Q178*H178</f>
        <v>0.00012</v>
      </c>
      <c r="S178" s="216">
        <v>0</v>
      </c>
      <c r="T178" s="217">
        <f>S178*H178</f>
        <v>0</v>
      </c>
      <c r="U178" s="41"/>
      <c r="V178" s="41"/>
      <c r="W178" s="41"/>
      <c r="X178" s="41"/>
      <c r="Y178" s="41"/>
      <c r="Z178" s="41"/>
      <c r="AA178" s="41"/>
      <c r="AB178" s="41"/>
      <c r="AC178" s="41"/>
      <c r="AD178" s="41"/>
      <c r="AE178" s="41"/>
      <c r="AR178" s="218" t="s">
        <v>349</v>
      </c>
      <c r="AT178" s="218" t="s">
        <v>197</v>
      </c>
      <c r="AU178" s="218" t="s">
        <v>86</v>
      </c>
      <c r="AY178" s="19" t="s">
        <v>150</v>
      </c>
      <c r="BE178" s="219">
        <f>IF(N178="základní",J178,0)</f>
        <v>0</v>
      </c>
      <c r="BF178" s="219">
        <f>IF(N178="snížená",J178,0)</f>
        <v>0</v>
      </c>
      <c r="BG178" s="219">
        <f>IF(N178="zákl. přenesená",J178,0)</f>
        <v>0</v>
      </c>
      <c r="BH178" s="219">
        <f>IF(N178="sníž. přenesená",J178,0)</f>
        <v>0</v>
      </c>
      <c r="BI178" s="219">
        <f>IF(N178="nulová",J178,0)</f>
        <v>0</v>
      </c>
      <c r="BJ178" s="19" t="s">
        <v>84</v>
      </c>
      <c r="BK178" s="219">
        <f>ROUND(I178*H178,2)</f>
        <v>0</v>
      </c>
      <c r="BL178" s="19" t="s">
        <v>250</v>
      </c>
      <c r="BM178" s="218" t="s">
        <v>1409</v>
      </c>
    </row>
    <row r="179" s="2" customFormat="1" ht="16.5" customHeight="1">
      <c r="A179" s="41"/>
      <c r="B179" s="42"/>
      <c r="C179" s="207" t="s">
        <v>443</v>
      </c>
      <c r="D179" s="207" t="s">
        <v>152</v>
      </c>
      <c r="E179" s="208" t="s">
        <v>1410</v>
      </c>
      <c r="F179" s="209" t="s">
        <v>1411</v>
      </c>
      <c r="G179" s="210" t="s">
        <v>360</v>
      </c>
      <c r="H179" s="211">
        <v>2</v>
      </c>
      <c r="I179" s="212"/>
      <c r="J179" s="213">
        <f>ROUND(I179*H179,2)</f>
        <v>0</v>
      </c>
      <c r="K179" s="209" t="s">
        <v>156</v>
      </c>
      <c r="L179" s="47"/>
      <c r="M179" s="214" t="s">
        <v>32</v>
      </c>
      <c r="N179" s="215" t="s">
        <v>47</v>
      </c>
      <c r="O179" s="87"/>
      <c r="P179" s="216">
        <f>O179*H179</f>
        <v>0</v>
      </c>
      <c r="Q179" s="216">
        <v>0</v>
      </c>
      <c r="R179" s="216">
        <f>Q179*H179</f>
        <v>0</v>
      </c>
      <c r="S179" s="216">
        <v>0</v>
      </c>
      <c r="T179" s="217">
        <f>S179*H179</f>
        <v>0</v>
      </c>
      <c r="U179" s="41"/>
      <c r="V179" s="41"/>
      <c r="W179" s="41"/>
      <c r="X179" s="41"/>
      <c r="Y179" s="41"/>
      <c r="Z179" s="41"/>
      <c r="AA179" s="41"/>
      <c r="AB179" s="41"/>
      <c r="AC179" s="41"/>
      <c r="AD179" s="41"/>
      <c r="AE179" s="41"/>
      <c r="AR179" s="218" t="s">
        <v>250</v>
      </c>
      <c r="AT179" s="218" t="s">
        <v>152</v>
      </c>
      <c r="AU179" s="218" t="s">
        <v>86</v>
      </c>
      <c r="AY179" s="19" t="s">
        <v>150</v>
      </c>
      <c r="BE179" s="219">
        <f>IF(N179="základní",J179,0)</f>
        <v>0</v>
      </c>
      <c r="BF179" s="219">
        <f>IF(N179="snížená",J179,0)</f>
        <v>0</v>
      </c>
      <c r="BG179" s="219">
        <f>IF(N179="zákl. přenesená",J179,0)</f>
        <v>0</v>
      </c>
      <c r="BH179" s="219">
        <f>IF(N179="sníž. přenesená",J179,0)</f>
        <v>0</v>
      </c>
      <c r="BI179" s="219">
        <f>IF(N179="nulová",J179,0)</f>
        <v>0</v>
      </c>
      <c r="BJ179" s="19" t="s">
        <v>84</v>
      </c>
      <c r="BK179" s="219">
        <f>ROUND(I179*H179,2)</f>
        <v>0</v>
      </c>
      <c r="BL179" s="19" t="s">
        <v>250</v>
      </c>
      <c r="BM179" s="218" t="s">
        <v>1412</v>
      </c>
    </row>
    <row r="180" s="2" customFormat="1">
      <c r="A180" s="41"/>
      <c r="B180" s="42"/>
      <c r="C180" s="43"/>
      <c r="D180" s="220" t="s">
        <v>159</v>
      </c>
      <c r="E180" s="43"/>
      <c r="F180" s="221" t="s">
        <v>1413</v>
      </c>
      <c r="G180" s="43"/>
      <c r="H180" s="43"/>
      <c r="I180" s="222"/>
      <c r="J180" s="43"/>
      <c r="K180" s="43"/>
      <c r="L180" s="47"/>
      <c r="M180" s="223"/>
      <c r="N180" s="224"/>
      <c r="O180" s="87"/>
      <c r="P180" s="87"/>
      <c r="Q180" s="87"/>
      <c r="R180" s="87"/>
      <c r="S180" s="87"/>
      <c r="T180" s="88"/>
      <c r="U180" s="41"/>
      <c r="V180" s="41"/>
      <c r="W180" s="41"/>
      <c r="X180" s="41"/>
      <c r="Y180" s="41"/>
      <c r="Z180" s="41"/>
      <c r="AA180" s="41"/>
      <c r="AB180" s="41"/>
      <c r="AC180" s="41"/>
      <c r="AD180" s="41"/>
      <c r="AE180" s="41"/>
      <c r="AT180" s="19" t="s">
        <v>159</v>
      </c>
      <c r="AU180" s="19" t="s">
        <v>86</v>
      </c>
    </row>
    <row r="181" s="2" customFormat="1" ht="16.5" customHeight="1">
      <c r="A181" s="41"/>
      <c r="B181" s="42"/>
      <c r="C181" s="247" t="s">
        <v>448</v>
      </c>
      <c r="D181" s="247" t="s">
        <v>197</v>
      </c>
      <c r="E181" s="248" t="s">
        <v>1414</v>
      </c>
      <c r="F181" s="249" t="s">
        <v>1415</v>
      </c>
      <c r="G181" s="250" t="s">
        <v>360</v>
      </c>
      <c r="H181" s="251">
        <v>2</v>
      </c>
      <c r="I181" s="252"/>
      <c r="J181" s="253">
        <f>ROUND(I181*H181,2)</f>
        <v>0</v>
      </c>
      <c r="K181" s="249" t="s">
        <v>156</v>
      </c>
      <c r="L181" s="254"/>
      <c r="M181" s="255" t="s">
        <v>32</v>
      </c>
      <c r="N181" s="256" t="s">
        <v>47</v>
      </c>
      <c r="O181" s="87"/>
      <c r="P181" s="216">
        <f>O181*H181</f>
        <v>0</v>
      </c>
      <c r="Q181" s="216">
        <v>0.00020000000000000001</v>
      </c>
      <c r="R181" s="216">
        <f>Q181*H181</f>
        <v>0.00040000000000000002</v>
      </c>
      <c r="S181" s="216">
        <v>0</v>
      </c>
      <c r="T181" s="217">
        <f>S181*H181</f>
        <v>0</v>
      </c>
      <c r="U181" s="41"/>
      <c r="V181" s="41"/>
      <c r="W181" s="41"/>
      <c r="X181" s="41"/>
      <c r="Y181" s="41"/>
      <c r="Z181" s="41"/>
      <c r="AA181" s="41"/>
      <c r="AB181" s="41"/>
      <c r="AC181" s="41"/>
      <c r="AD181" s="41"/>
      <c r="AE181" s="41"/>
      <c r="AR181" s="218" t="s">
        <v>349</v>
      </c>
      <c r="AT181" s="218" t="s">
        <v>197</v>
      </c>
      <c r="AU181" s="218" t="s">
        <v>86</v>
      </c>
      <c r="AY181" s="19" t="s">
        <v>150</v>
      </c>
      <c r="BE181" s="219">
        <f>IF(N181="základní",J181,0)</f>
        <v>0</v>
      </c>
      <c r="BF181" s="219">
        <f>IF(N181="snížená",J181,0)</f>
        <v>0</v>
      </c>
      <c r="BG181" s="219">
        <f>IF(N181="zákl. přenesená",J181,0)</f>
        <v>0</v>
      </c>
      <c r="BH181" s="219">
        <f>IF(N181="sníž. přenesená",J181,0)</f>
        <v>0</v>
      </c>
      <c r="BI181" s="219">
        <f>IF(N181="nulová",J181,0)</f>
        <v>0</v>
      </c>
      <c r="BJ181" s="19" t="s">
        <v>84</v>
      </c>
      <c r="BK181" s="219">
        <f>ROUND(I181*H181,2)</f>
        <v>0</v>
      </c>
      <c r="BL181" s="19" t="s">
        <v>250</v>
      </c>
      <c r="BM181" s="218" t="s">
        <v>1416</v>
      </c>
    </row>
    <row r="182" s="2" customFormat="1" ht="16.5" customHeight="1">
      <c r="A182" s="41"/>
      <c r="B182" s="42"/>
      <c r="C182" s="207" t="s">
        <v>453</v>
      </c>
      <c r="D182" s="207" t="s">
        <v>152</v>
      </c>
      <c r="E182" s="208" t="s">
        <v>1417</v>
      </c>
      <c r="F182" s="209" t="s">
        <v>1418</v>
      </c>
      <c r="G182" s="210" t="s">
        <v>360</v>
      </c>
      <c r="H182" s="211">
        <v>1</v>
      </c>
      <c r="I182" s="212"/>
      <c r="J182" s="213">
        <f>ROUND(I182*H182,2)</f>
        <v>0</v>
      </c>
      <c r="K182" s="209" t="s">
        <v>156</v>
      </c>
      <c r="L182" s="47"/>
      <c r="M182" s="214" t="s">
        <v>32</v>
      </c>
      <c r="N182" s="215" t="s">
        <v>47</v>
      </c>
      <c r="O182" s="87"/>
      <c r="P182" s="216">
        <f>O182*H182</f>
        <v>0</v>
      </c>
      <c r="Q182" s="216">
        <v>0</v>
      </c>
      <c r="R182" s="216">
        <f>Q182*H182</f>
        <v>0</v>
      </c>
      <c r="S182" s="216">
        <v>0</v>
      </c>
      <c r="T182" s="217">
        <f>S182*H182</f>
        <v>0</v>
      </c>
      <c r="U182" s="41"/>
      <c r="V182" s="41"/>
      <c r="W182" s="41"/>
      <c r="X182" s="41"/>
      <c r="Y182" s="41"/>
      <c r="Z182" s="41"/>
      <c r="AA182" s="41"/>
      <c r="AB182" s="41"/>
      <c r="AC182" s="41"/>
      <c r="AD182" s="41"/>
      <c r="AE182" s="41"/>
      <c r="AR182" s="218" t="s">
        <v>250</v>
      </c>
      <c r="AT182" s="218" t="s">
        <v>152</v>
      </c>
      <c r="AU182" s="218" t="s">
        <v>86</v>
      </c>
      <c r="AY182" s="19" t="s">
        <v>150</v>
      </c>
      <c r="BE182" s="219">
        <f>IF(N182="základní",J182,0)</f>
        <v>0</v>
      </c>
      <c r="BF182" s="219">
        <f>IF(N182="snížená",J182,0)</f>
        <v>0</v>
      </c>
      <c r="BG182" s="219">
        <f>IF(N182="zákl. přenesená",J182,0)</f>
        <v>0</v>
      </c>
      <c r="BH182" s="219">
        <f>IF(N182="sníž. přenesená",J182,0)</f>
        <v>0</v>
      </c>
      <c r="BI182" s="219">
        <f>IF(N182="nulová",J182,0)</f>
        <v>0</v>
      </c>
      <c r="BJ182" s="19" t="s">
        <v>84</v>
      </c>
      <c r="BK182" s="219">
        <f>ROUND(I182*H182,2)</f>
        <v>0</v>
      </c>
      <c r="BL182" s="19" t="s">
        <v>250</v>
      </c>
      <c r="BM182" s="218" t="s">
        <v>1419</v>
      </c>
    </row>
    <row r="183" s="2" customFormat="1">
      <c r="A183" s="41"/>
      <c r="B183" s="42"/>
      <c r="C183" s="43"/>
      <c r="D183" s="220" t="s">
        <v>159</v>
      </c>
      <c r="E183" s="43"/>
      <c r="F183" s="221" t="s">
        <v>1420</v>
      </c>
      <c r="G183" s="43"/>
      <c r="H183" s="43"/>
      <c r="I183" s="222"/>
      <c r="J183" s="43"/>
      <c r="K183" s="43"/>
      <c r="L183" s="47"/>
      <c r="M183" s="223"/>
      <c r="N183" s="224"/>
      <c r="O183" s="87"/>
      <c r="P183" s="87"/>
      <c r="Q183" s="87"/>
      <c r="R183" s="87"/>
      <c r="S183" s="87"/>
      <c r="T183" s="88"/>
      <c r="U183" s="41"/>
      <c r="V183" s="41"/>
      <c r="W183" s="41"/>
      <c r="X183" s="41"/>
      <c r="Y183" s="41"/>
      <c r="Z183" s="41"/>
      <c r="AA183" s="41"/>
      <c r="AB183" s="41"/>
      <c r="AC183" s="41"/>
      <c r="AD183" s="41"/>
      <c r="AE183" s="41"/>
      <c r="AT183" s="19" t="s">
        <v>159</v>
      </c>
      <c r="AU183" s="19" t="s">
        <v>86</v>
      </c>
    </row>
    <row r="184" s="2" customFormat="1" ht="16.5" customHeight="1">
      <c r="A184" s="41"/>
      <c r="B184" s="42"/>
      <c r="C184" s="247" t="s">
        <v>462</v>
      </c>
      <c r="D184" s="247" t="s">
        <v>197</v>
      </c>
      <c r="E184" s="248" t="s">
        <v>1421</v>
      </c>
      <c r="F184" s="249" t="s">
        <v>1422</v>
      </c>
      <c r="G184" s="250" t="s">
        <v>360</v>
      </c>
      <c r="H184" s="251">
        <v>1</v>
      </c>
      <c r="I184" s="252"/>
      <c r="J184" s="253">
        <f>ROUND(I184*H184,2)</f>
        <v>0</v>
      </c>
      <c r="K184" s="249" t="s">
        <v>156</v>
      </c>
      <c r="L184" s="254"/>
      <c r="M184" s="255" t="s">
        <v>32</v>
      </c>
      <c r="N184" s="256" t="s">
        <v>47</v>
      </c>
      <c r="O184" s="87"/>
      <c r="P184" s="216">
        <f>O184*H184</f>
        <v>0</v>
      </c>
      <c r="Q184" s="216">
        <v>0.0012999999999999999</v>
      </c>
      <c r="R184" s="216">
        <f>Q184*H184</f>
        <v>0.0012999999999999999</v>
      </c>
      <c r="S184" s="216">
        <v>0</v>
      </c>
      <c r="T184" s="217">
        <f>S184*H184</f>
        <v>0</v>
      </c>
      <c r="U184" s="41"/>
      <c r="V184" s="41"/>
      <c r="W184" s="41"/>
      <c r="X184" s="41"/>
      <c r="Y184" s="41"/>
      <c r="Z184" s="41"/>
      <c r="AA184" s="41"/>
      <c r="AB184" s="41"/>
      <c r="AC184" s="41"/>
      <c r="AD184" s="41"/>
      <c r="AE184" s="41"/>
      <c r="AR184" s="218" t="s">
        <v>349</v>
      </c>
      <c r="AT184" s="218" t="s">
        <v>197</v>
      </c>
      <c r="AU184" s="218" t="s">
        <v>86</v>
      </c>
      <c r="AY184" s="19" t="s">
        <v>150</v>
      </c>
      <c r="BE184" s="219">
        <f>IF(N184="základní",J184,0)</f>
        <v>0</v>
      </c>
      <c r="BF184" s="219">
        <f>IF(N184="snížená",J184,0)</f>
        <v>0</v>
      </c>
      <c r="BG184" s="219">
        <f>IF(N184="zákl. přenesená",J184,0)</f>
        <v>0</v>
      </c>
      <c r="BH184" s="219">
        <f>IF(N184="sníž. přenesená",J184,0)</f>
        <v>0</v>
      </c>
      <c r="BI184" s="219">
        <f>IF(N184="nulová",J184,0)</f>
        <v>0</v>
      </c>
      <c r="BJ184" s="19" t="s">
        <v>84</v>
      </c>
      <c r="BK184" s="219">
        <f>ROUND(I184*H184,2)</f>
        <v>0</v>
      </c>
      <c r="BL184" s="19" t="s">
        <v>250</v>
      </c>
      <c r="BM184" s="218" t="s">
        <v>1423</v>
      </c>
    </row>
    <row r="185" s="2" customFormat="1" ht="16.5" customHeight="1">
      <c r="A185" s="41"/>
      <c r="B185" s="42"/>
      <c r="C185" s="207" t="s">
        <v>471</v>
      </c>
      <c r="D185" s="207" t="s">
        <v>152</v>
      </c>
      <c r="E185" s="208" t="s">
        <v>1424</v>
      </c>
      <c r="F185" s="209" t="s">
        <v>1425</v>
      </c>
      <c r="G185" s="210" t="s">
        <v>360</v>
      </c>
      <c r="H185" s="211">
        <v>1</v>
      </c>
      <c r="I185" s="212"/>
      <c r="J185" s="213">
        <f>ROUND(I185*H185,2)</f>
        <v>0</v>
      </c>
      <c r="K185" s="209" t="s">
        <v>156</v>
      </c>
      <c r="L185" s="47"/>
      <c r="M185" s="214" t="s">
        <v>32</v>
      </c>
      <c r="N185" s="215" t="s">
        <v>47</v>
      </c>
      <c r="O185" s="87"/>
      <c r="P185" s="216">
        <f>O185*H185</f>
        <v>0</v>
      </c>
      <c r="Q185" s="216">
        <v>0</v>
      </c>
      <c r="R185" s="216">
        <f>Q185*H185</f>
        <v>0</v>
      </c>
      <c r="S185" s="216">
        <v>0</v>
      </c>
      <c r="T185" s="217">
        <f>S185*H185</f>
        <v>0</v>
      </c>
      <c r="U185" s="41"/>
      <c r="V185" s="41"/>
      <c r="W185" s="41"/>
      <c r="X185" s="41"/>
      <c r="Y185" s="41"/>
      <c r="Z185" s="41"/>
      <c r="AA185" s="41"/>
      <c r="AB185" s="41"/>
      <c r="AC185" s="41"/>
      <c r="AD185" s="41"/>
      <c r="AE185" s="41"/>
      <c r="AR185" s="218" t="s">
        <v>250</v>
      </c>
      <c r="AT185" s="218" t="s">
        <v>152</v>
      </c>
      <c r="AU185" s="218" t="s">
        <v>86</v>
      </c>
      <c r="AY185" s="19" t="s">
        <v>150</v>
      </c>
      <c r="BE185" s="219">
        <f>IF(N185="základní",J185,0)</f>
        <v>0</v>
      </c>
      <c r="BF185" s="219">
        <f>IF(N185="snížená",J185,0)</f>
        <v>0</v>
      </c>
      <c r="BG185" s="219">
        <f>IF(N185="zákl. přenesená",J185,0)</f>
        <v>0</v>
      </c>
      <c r="BH185" s="219">
        <f>IF(N185="sníž. přenesená",J185,0)</f>
        <v>0</v>
      </c>
      <c r="BI185" s="219">
        <f>IF(N185="nulová",J185,0)</f>
        <v>0</v>
      </c>
      <c r="BJ185" s="19" t="s">
        <v>84</v>
      </c>
      <c r="BK185" s="219">
        <f>ROUND(I185*H185,2)</f>
        <v>0</v>
      </c>
      <c r="BL185" s="19" t="s">
        <v>250</v>
      </c>
      <c r="BM185" s="218" t="s">
        <v>1426</v>
      </c>
    </row>
    <row r="186" s="2" customFormat="1">
      <c r="A186" s="41"/>
      <c r="B186" s="42"/>
      <c r="C186" s="43"/>
      <c r="D186" s="220" t="s">
        <v>159</v>
      </c>
      <c r="E186" s="43"/>
      <c r="F186" s="221" t="s">
        <v>1427</v>
      </c>
      <c r="G186" s="43"/>
      <c r="H186" s="43"/>
      <c r="I186" s="222"/>
      <c r="J186" s="43"/>
      <c r="K186" s="43"/>
      <c r="L186" s="47"/>
      <c r="M186" s="223"/>
      <c r="N186" s="224"/>
      <c r="O186" s="87"/>
      <c r="P186" s="87"/>
      <c r="Q186" s="87"/>
      <c r="R186" s="87"/>
      <c r="S186" s="87"/>
      <c r="T186" s="88"/>
      <c r="U186" s="41"/>
      <c r="V186" s="41"/>
      <c r="W186" s="41"/>
      <c r="X186" s="41"/>
      <c r="Y186" s="41"/>
      <c r="Z186" s="41"/>
      <c r="AA186" s="41"/>
      <c r="AB186" s="41"/>
      <c r="AC186" s="41"/>
      <c r="AD186" s="41"/>
      <c r="AE186" s="41"/>
      <c r="AT186" s="19" t="s">
        <v>159</v>
      </c>
      <c r="AU186" s="19" t="s">
        <v>86</v>
      </c>
    </row>
    <row r="187" s="2" customFormat="1" ht="16.5" customHeight="1">
      <c r="A187" s="41"/>
      <c r="B187" s="42"/>
      <c r="C187" s="247" t="s">
        <v>478</v>
      </c>
      <c r="D187" s="247" t="s">
        <v>197</v>
      </c>
      <c r="E187" s="248" t="s">
        <v>1428</v>
      </c>
      <c r="F187" s="249" t="s">
        <v>1429</v>
      </c>
      <c r="G187" s="250" t="s">
        <v>360</v>
      </c>
      <c r="H187" s="251">
        <v>1</v>
      </c>
      <c r="I187" s="252"/>
      <c r="J187" s="253">
        <f>ROUND(I187*H187,2)</f>
        <v>0</v>
      </c>
      <c r="K187" s="249" t="s">
        <v>156</v>
      </c>
      <c r="L187" s="254"/>
      <c r="M187" s="255" t="s">
        <v>32</v>
      </c>
      <c r="N187" s="256" t="s">
        <v>47</v>
      </c>
      <c r="O187" s="87"/>
      <c r="P187" s="216">
        <f>O187*H187</f>
        <v>0</v>
      </c>
      <c r="Q187" s="216">
        <v>0.00084999999999999995</v>
      </c>
      <c r="R187" s="216">
        <f>Q187*H187</f>
        <v>0.00084999999999999995</v>
      </c>
      <c r="S187" s="216">
        <v>0</v>
      </c>
      <c r="T187" s="217">
        <f>S187*H187</f>
        <v>0</v>
      </c>
      <c r="U187" s="41"/>
      <c r="V187" s="41"/>
      <c r="W187" s="41"/>
      <c r="X187" s="41"/>
      <c r="Y187" s="41"/>
      <c r="Z187" s="41"/>
      <c r="AA187" s="41"/>
      <c r="AB187" s="41"/>
      <c r="AC187" s="41"/>
      <c r="AD187" s="41"/>
      <c r="AE187" s="41"/>
      <c r="AR187" s="218" t="s">
        <v>349</v>
      </c>
      <c r="AT187" s="218" t="s">
        <v>197</v>
      </c>
      <c r="AU187" s="218" t="s">
        <v>86</v>
      </c>
      <c r="AY187" s="19" t="s">
        <v>150</v>
      </c>
      <c r="BE187" s="219">
        <f>IF(N187="základní",J187,0)</f>
        <v>0</v>
      </c>
      <c r="BF187" s="219">
        <f>IF(N187="snížená",J187,0)</f>
        <v>0</v>
      </c>
      <c r="BG187" s="219">
        <f>IF(N187="zákl. přenesená",J187,0)</f>
        <v>0</v>
      </c>
      <c r="BH187" s="219">
        <f>IF(N187="sníž. přenesená",J187,0)</f>
        <v>0</v>
      </c>
      <c r="BI187" s="219">
        <f>IF(N187="nulová",J187,0)</f>
        <v>0</v>
      </c>
      <c r="BJ187" s="19" t="s">
        <v>84</v>
      </c>
      <c r="BK187" s="219">
        <f>ROUND(I187*H187,2)</f>
        <v>0</v>
      </c>
      <c r="BL187" s="19" t="s">
        <v>250</v>
      </c>
      <c r="BM187" s="218" t="s">
        <v>1430</v>
      </c>
    </row>
    <row r="188" s="2" customFormat="1" ht="16.5" customHeight="1">
      <c r="A188" s="41"/>
      <c r="B188" s="42"/>
      <c r="C188" s="207" t="s">
        <v>483</v>
      </c>
      <c r="D188" s="207" t="s">
        <v>152</v>
      </c>
      <c r="E188" s="208" t="s">
        <v>1431</v>
      </c>
      <c r="F188" s="209" t="s">
        <v>1432</v>
      </c>
      <c r="G188" s="210" t="s">
        <v>360</v>
      </c>
      <c r="H188" s="211">
        <v>1</v>
      </c>
      <c r="I188" s="212"/>
      <c r="J188" s="213">
        <f>ROUND(I188*H188,2)</f>
        <v>0</v>
      </c>
      <c r="K188" s="209" t="s">
        <v>156</v>
      </c>
      <c r="L188" s="47"/>
      <c r="M188" s="214" t="s">
        <v>32</v>
      </c>
      <c r="N188" s="215" t="s">
        <v>47</v>
      </c>
      <c r="O188" s="87"/>
      <c r="P188" s="216">
        <f>O188*H188</f>
        <v>0</v>
      </c>
      <c r="Q188" s="216">
        <v>0</v>
      </c>
      <c r="R188" s="216">
        <f>Q188*H188</f>
        <v>0</v>
      </c>
      <c r="S188" s="216">
        <v>0</v>
      </c>
      <c r="T188" s="217">
        <f>S188*H188</f>
        <v>0</v>
      </c>
      <c r="U188" s="41"/>
      <c r="V188" s="41"/>
      <c r="W188" s="41"/>
      <c r="X188" s="41"/>
      <c r="Y188" s="41"/>
      <c r="Z188" s="41"/>
      <c r="AA188" s="41"/>
      <c r="AB188" s="41"/>
      <c r="AC188" s="41"/>
      <c r="AD188" s="41"/>
      <c r="AE188" s="41"/>
      <c r="AR188" s="218" t="s">
        <v>250</v>
      </c>
      <c r="AT188" s="218" t="s">
        <v>152</v>
      </c>
      <c r="AU188" s="218" t="s">
        <v>86</v>
      </c>
      <c r="AY188" s="19" t="s">
        <v>150</v>
      </c>
      <c r="BE188" s="219">
        <f>IF(N188="základní",J188,0)</f>
        <v>0</v>
      </c>
      <c r="BF188" s="219">
        <f>IF(N188="snížená",J188,0)</f>
        <v>0</v>
      </c>
      <c r="BG188" s="219">
        <f>IF(N188="zákl. přenesená",J188,0)</f>
        <v>0</v>
      </c>
      <c r="BH188" s="219">
        <f>IF(N188="sníž. přenesená",J188,0)</f>
        <v>0</v>
      </c>
      <c r="BI188" s="219">
        <f>IF(N188="nulová",J188,0)</f>
        <v>0</v>
      </c>
      <c r="BJ188" s="19" t="s">
        <v>84</v>
      </c>
      <c r="BK188" s="219">
        <f>ROUND(I188*H188,2)</f>
        <v>0</v>
      </c>
      <c r="BL188" s="19" t="s">
        <v>250</v>
      </c>
      <c r="BM188" s="218" t="s">
        <v>1433</v>
      </c>
    </row>
    <row r="189" s="2" customFormat="1">
      <c r="A189" s="41"/>
      <c r="B189" s="42"/>
      <c r="C189" s="43"/>
      <c r="D189" s="220" t="s">
        <v>159</v>
      </c>
      <c r="E189" s="43"/>
      <c r="F189" s="221" t="s">
        <v>1434</v>
      </c>
      <c r="G189" s="43"/>
      <c r="H189" s="43"/>
      <c r="I189" s="222"/>
      <c r="J189" s="43"/>
      <c r="K189" s="43"/>
      <c r="L189" s="47"/>
      <c r="M189" s="223"/>
      <c r="N189" s="224"/>
      <c r="O189" s="87"/>
      <c r="P189" s="87"/>
      <c r="Q189" s="87"/>
      <c r="R189" s="87"/>
      <c r="S189" s="87"/>
      <c r="T189" s="88"/>
      <c r="U189" s="41"/>
      <c r="V189" s="41"/>
      <c r="W189" s="41"/>
      <c r="X189" s="41"/>
      <c r="Y189" s="41"/>
      <c r="Z189" s="41"/>
      <c r="AA189" s="41"/>
      <c r="AB189" s="41"/>
      <c r="AC189" s="41"/>
      <c r="AD189" s="41"/>
      <c r="AE189" s="41"/>
      <c r="AT189" s="19" t="s">
        <v>159</v>
      </c>
      <c r="AU189" s="19" t="s">
        <v>86</v>
      </c>
    </row>
    <row r="190" s="2" customFormat="1" ht="16.5" customHeight="1">
      <c r="A190" s="41"/>
      <c r="B190" s="42"/>
      <c r="C190" s="247" t="s">
        <v>488</v>
      </c>
      <c r="D190" s="247" t="s">
        <v>197</v>
      </c>
      <c r="E190" s="248" t="s">
        <v>1435</v>
      </c>
      <c r="F190" s="249" t="s">
        <v>1436</v>
      </c>
      <c r="G190" s="250" t="s">
        <v>360</v>
      </c>
      <c r="H190" s="251">
        <v>1</v>
      </c>
      <c r="I190" s="252"/>
      <c r="J190" s="253">
        <f>ROUND(I190*H190,2)</f>
        <v>0</v>
      </c>
      <c r="K190" s="249" t="s">
        <v>156</v>
      </c>
      <c r="L190" s="254"/>
      <c r="M190" s="255" t="s">
        <v>32</v>
      </c>
      <c r="N190" s="256" t="s">
        <v>47</v>
      </c>
      <c r="O190" s="87"/>
      <c r="P190" s="216">
        <f>O190*H190</f>
        <v>0</v>
      </c>
      <c r="Q190" s="216">
        <v>0.001</v>
      </c>
      <c r="R190" s="216">
        <f>Q190*H190</f>
        <v>0.001</v>
      </c>
      <c r="S190" s="216">
        <v>0</v>
      </c>
      <c r="T190" s="217">
        <f>S190*H190</f>
        <v>0</v>
      </c>
      <c r="U190" s="41"/>
      <c r="V190" s="41"/>
      <c r="W190" s="41"/>
      <c r="X190" s="41"/>
      <c r="Y190" s="41"/>
      <c r="Z190" s="41"/>
      <c r="AA190" s="41"/>
      <c r="AB190" s="41"/>
      <c r="AC190" s="41"/>
      <c r="AD190" s="41"/>
      <c r="AE190" s="41"/>
      <c r="AR190" s="218" t="s">
        <v>349</v>
      </c>
      <c r="AT190" s="218" t="s">
        <v>197</v>
      </c>
      <c r="AU190" s="218" t="s">
        <v>86</v>
      </c>
      <c r="AY190" s="19" t="s">
        <v>150</v>
      </c>
      <c r="BE190" s="219">
        <f>IF(N190="základní",J190,0)</f>
        <v>0</v>
      </c>
      <c r="BF190" s="219">
        <f>IF(N190="snížená",J190,0)</f>
        <v>0</v>
      </c>
      <c r="BG190" s="219">
        <f>IF(N190="zákl. přenesená",J190,0)</f>
        <v>0</v>
      </c>
      <c r="BH190" s="219">
        <f>IF(N190="sníž. přenesená",J190,0)</f>
        <v>0</v>
      </c>
      <c r="BI190" s="219">
        <f>IF(N190="nulová",J190,0)</f>
        <v>0</v>
      </c>
      <c r="BJ190" s="19" t="s">
        <v>84</v>
      </c>
      <c r="BK190" s="219">
        <f>ROUND(I190*H190,2)</f>
        <v>0</v>
      </c>
      <c r="BL190" s="19" t="s">
        <v>250</v>
      </c>
      <c r="BM190" s="218" t="s">
        <v>1437</v>
      </c>
    </row>
    <row r="191" s="2" customFormat="1" ht="16.5" customHeight="1">
      <c r="A191" s="41"/>
      <c r="B191" s="42"/>
      <c r="C191" s="207" t="s">
        <v>493</v>
      </c>
      <c r="D191" s="207" t="s">
        <v>152</v>
      </c>
      <c r="E191" s="208" t="s">
        <v>1438</v>
      </c>
      <c r="F191" s="209" t="s">
        <v>1439</v>
      </c>
      <c r="G191" s="210" t="s">
        <v>360</v>
      </c>
      <c r="H191" s="211">
        <v>1</v>
      </c>
      <c r="I191" s="212"/>
      <c r="J191" s="213">
        <f>ROUND(I191*H191,2)</f>
        <v>0</v>
      </c>
      <c r="K191" s="209" t="s">
        <v>156</v>
      </c>
      <c r="L191" s="47"/>
      <c r="M191" s="214" t="s">
        <v>32</v>
      </c>
      <c r="N191" s="215" t="s">
        <v>47</v>
      </c>
      <c r="O191" s="87"/>
      <c r="P191" s="216">
        <f>O191*H191</f>
        <v>0</v>
      </c>
      <c r="Q191" s="216">
        <v>0</v>
      </c>
      <c r="R191" s="216">
        <f>Q191*H191</f>
        <v>0</v>
      </c>
      <c r="S191" s="216">
        <v>0</v>
      </c>
      <c r="T191" s="217">
        <f>S191*H191</f>
        <v>0</v>
      </c>
      <c r="U191" s="41"/>
      <c r="V191" s="41"/>
      <c r="W191" s="41"/>
      <c r="X191" s="41"/>
      <c r="Y191" s="41"/>
      <c r="Z191" s="41"/>
      <c r="AA191" s="41"/>
      <c r="AB191" s="41"/>
      <c r="AC191" s="41"/>
      <c r="AD191" s="41"/>
      <c r="AE191" s="41"/>
      <c r="AR191" s="218" t="s">
        <v>250</v>
      </c>
      <c r="AT191" s="218" t="s">
        <v>152</v>
      </c>
      <c r="AU191" s="218" t="s">
        <v>86</v>
      </c>
      <c r="AY191" s="19" t="s">
        <v>150</v>
      </c>
      <c r="BE191" s="219">
        <f>IF(N191="základní",J191,0)</f>
        <v>0</v>
      </c>
      <c r="BF191" s="219">
        <f>IF(N191="snížená",J191,0)</f>
        <v>0</v>
      </c>
      <c r="BG191" s="219">
        <f>IF(N191="zákl. přenesená",J191,0)</f>
        <v>0</v>
      </c>
      <c r="BH191" s="219">
        <f>IF(N191="sníž. přenesená",J191,0)</f>
        <v>0</v>
      </c>
      <c r="BI191" s="219">
        <f>IF(N191="nulová",J191,0)</f>
        <v>0</v>
      </c>
      <c r="BJ191" s="19" t="s">
        <v>84</v>
      </c>
      <c r="BK191" s="219">
        <f>ROUND(I191*H191,2)</f>
        <v>0</v>
      </c>
      <c r="BL191" s="19" t="s">
        <v>250</v>
      </c>
      <c r="BM191" s="218" t="s">
        <v>1440</v>
      </c>
    </row>
    <row r="192" s="2" customFormat="1">
      <c r="A192" s="41"/>
      <c r="B192" s="42"/>
      <c r="C192" s="43"/>
      <c r="D192" s="220" t="s">
        <v>159</v>
      </c>
      <c r="E192" s="43"/>
      <c r="F192" s="221" t="s">
        <v>1441</v>
      </c>
      <c r="G192" s="43"/>
      <c r="H192" s="43"/>
      <c r="I192" s="222"/>
      <c r="J192" s="43"/>
      <c r="K192" s="43"/>
      <c r="L192" s="47"/>
      <c r="M192" s="223"/>
      <c r="N192" s="224"/>
      <c r="O192" s="87"/>
      <c r="P192" s="87"/>
      <c r="Q192" s="87"/>
      <c r="R192" s="87"/>
      <c r="S192" s="87"/>
      <c r="T192" s="88"/>
      <c r="U192" s="41"/>
      <c r="V192" s="41"/>
      <c r="W192" s="41"/>
      <c r="X192" s="41"/>
      <c r="Y192" s="41"/>
      <c r="Z192" s="41"/>
      <c r="AA192" s="41"/>
      <c r="AB192" s="41"/>
      <c r="AC192" s="41"/>
      <c r="AD192" s="41"/>
      <c r="AE192" s="41"/>
      <c r="AT192" s="19" t="s">
        <v>159</v>
      </c>
      <c r="AU192" s="19" t="s">
        <v>86</v>
      </c>
    </row>
    <row r="193" s="2" customFormat="1" ht="16.5" customHeight="1">
      <c r="A193" s="41"/>
      <c r="B193" s="42"/>
      <c r="C193" s="247" t="s">
        <v>498</v>
      </c>
      <c r="D193" s="247" t="s">
        <v>197</v>
      </c>
      <c r="E193" s="248" t="s">
        <v>1442</v>
      </c>
      <c r="F193" s="249" t="s">
        <v>1443</v>
      </c>
      <c r="G193" s="250" t="s">
        <v>360</v>
      </c>
      <c r="H193" s="251">
        <v>1</v>
      </c>
      <c r="I193" s="252"/>
      <c r="J193" s="253">
        <f>ROUND(I193*H193,2)</f>
        <v>0</v>
      </c>
      <c r="K193" s="249" t="s">
        <v>156</v>
      </c>
      <c r="L193" s="254"/>
      <c r="M193" s="255" t="s">
        <v>32</v>
      </c>
      <c r="N193" s="256" t="s">
        <v>47</v>
      </c>
      <c r="O193" s="87"/>
      <c r="P193" s="216">
        <f>O193*H193</f>
        <v>0</v>
      </c>
      <c r="Q193" s="216">
        <v>0.001</v>
      </c>
      <c r="R193" s="216">
        <f>Q193*H193</f>
        <v>0.001</v>
      </c>
      <c r="S193" s="216">
        <v>0</v>
      </c>
      <c r="T193" s="217">
        <f>S193*H193</f>
        <v>0</v>
      </c>
      <c r="U193" s="41"/>
      <c r="V193" s="41"/>
      <c r="W193" s="41"/>
      <c r="X193" s="41"/>
      <c r="Y193" s="41"/>
      <c r="Z193" s="41"/>
      <c r="AA193" s="41"/>
      <c r="AB193" s="41"/>
      <c r="AC193" s="41"/>
      <c r="AD193" s="41"/>
      <c r="AE193" s="41"/>
      <c r="AR193" s="218" t="s">
        <v>349</v>
      </c>
      <c r="AT193" s="218" t="s">
        <v>197</v>
      </c>
      <c r="AU193" s="218" t="s">
        <v>86</v>
      </c>
      <c r="AY193" s="19" t="s">
        <v>150</v>
      </c>
      <c r="BE193" s="219">
        <f>IF(N193="základní",J193,0)</f>
        <v>0</v>
      </c>
      <c r="BF193" s="219">
        <f>IF(N193="snížená",J193,0)</f>
        <v>0</v>
      </c>
      <c r="BG193" s="219">
        <f>IF(N193="zákl. přenesená",J193,0)</f>
        <v>0</v>
      </c>
      <c r="BH193" s="219">
        <f>IF(N193="sníž. přenesená",J193,0)</f>
        <v>0</v>
      </c>
      <c r="BI193" s="219">
        <f>IF(N193="nulová",J193,0)</f>
        <v>0</v>
      </c>
      <c r="BJ193" s="19" t="s">
        <v>84</v>
      </c>
      <c r="BK193" s="219">
        <f>ROUND(I193*H193,2)</f>
        <v>0</v>
      </c>
      <c r="BL193" s="19" t="s">
        <v>250</v>
      </c>
      <c r="BM193" s="218" t="s">
        <v>1444</v>
      </c>
    </row>
    <row r="194" s="2" customFormat="1" ht="16.5" customHeight="1">
      <c r="A194" s="41"/>
      <c r="B194" s="42"/>
      <c r="C194" s="207" t="s">
        <v>501</v>
      </c>
      <c r="D194" s="207" t="s">
        <v>152</v>
      </c>
      <c r="E194" s="208" t="s">
        <v>1445</v>
      </c>
      <c r="F194" s="209" t="s">
        <v>1446</v>
      </c>
      <c r="G194" s="210" t="s">
        <v>1323</v>
      </c>
      <c r="H194" s="211">
        <v>3</v>
      </c>
      <c r="I194" s="212"/>
      <c r="J194" s="213">
        <f>ROUND(I194*H194,2)</f>
        <v>0</v>
      </c>
      <c r="K194" s="209" t="s">
        <v>156</v>
      </c>
      <c r="L194" s="47"/>
      <c r="M194" s="214" t="s">
        <v>32</v>
      </c>
      <c r="N194" s="215" t="s">
        <v>47</v>
      </c>
      <c r="O194" s="87"/>
      <c r="P194" s="216">
        <f>O194*H194</f>
        <v>0</v>
      </c>
      <c r="Q194" s="216">
        <v>0</v>
      </c>
      <c r="R194" s="216">
        <f>Q194*H194</f>
        <v>0</v>
      </c>
      <c r="S194" s="216">
        <v>0.00085999999999999998</v>
      </c>
      <c r="T194" s="217">
        <f>S194*H194</f>
        <v>0.0025799999999999998</v>
      </c>
      <c r="U194" s="41"/>
      <c r="V194" s="41"/>
      <c r="W194" s="41"/>
      <c r="X194" s="41"/>
      <c r="Y194" s="41"/>
      <c r="Z194" s="41"/>
      <c r="AA194" s="41"/>
      <c r="AB194" s="41"/>
      <c r="AC194" s="41"/>
      <c r="AD194" s="41"/>
      <c r="AE194" s="41"/>
      <c r="AR194" s="218" t="s">
        <v>250</v>
      </c>
      <c r="AT194" s="218" t="s">
        <v>152</v>
      </c>
      <c r="AU194" s="218" t="s">
        <v>86</v>
      </c>
      <c r="AY194" s="19" t="s">
        <v>150</v>
      </c>
      <c r="BE194" s="219">
        <f>IF(N194="základní",J194,0)</f>
        <v>0</v>
      </c>
      <c r="BF194" s="219">
        <f>IF(N194="snížená",J194,0)</f>
        <v>0</v>
      </c>
      <c r="BG194" s="219">
        <f>IF(N194="zákl. přenesená",J194,0)</f>
        <v>0</v>
      </c>
      <c r="BH194" s="219">
        <f>IF(N194="sníž. přenesená",J194,0)</f>
        <v>0</v>
      </c>
      <c r="BI194" s="219">
        <f>IF(N194="nulová",J194,0)</f>
        <v>0</v>
      </c>
      <c r="BJ194" s="19" t="s">
        <v>84</v>
      </c>
      <c r="BK194" s="219">
        <f>ROUND(I194*H194,2)</f>
        <v>0</v>
      </c>
      <c r="BL194" s="19" t="s">
        <v>250</v>
      </c>
      <c r="BM194" s="218" t="s">
        <v>1447</v>
      </c>
    </row>
    <row r="195" s="2" customFormat="1">
      <c r="A195" s="41"/>
      <c r="B195" s="42"/>
      <c r="C195" s="43"/>
      <c r="D195" s="220" t="s">
        <v>159</v>
      </c>
      <c r="E195" s="43"/>
      <c r="F195" s="221" t="s">
        <v>1448</v>
      </c>
      <c r="G195" s="43"/>
      <c r="H195" s="43"/>
      <c r="I195" s="222"/>
      <c r="J195" s="43"/>
      <c r="K195" s="43"/>
      <c r="L195" s="47"/>
      <c r="M195" s="223"/>
      <c r="N195" s="224"/>
      <c r="O195" s="87"/>
      <c r="P195" s="87"/>
      <c r="Q195" s="87"/>
      <c r="R195" s="87"/>
      <c r="S195" s="87"/>
      <c r="T195" s="88"/>
      <c r="U195" s="41"/>
      <c r="V195" s="41"/>
      <c r="W195" s="41"/>
      <c r="X195" s="41"/>
      <c r="Y195" s="41"/>
      <c r="Z195" s="41"/>
      <c r="AA195" s="41"/>
      <c r="AB195" s="41"/>
      <c r="AC195" s="41"/>
      <c r="AD195" s="41"/>
      <c r="AE195" s="41"/>
      <c r="AT195" s="19" t="s">
        <v>159</v>
      </c>
      <c r="AU195" s="19" t="s">
        <v>86</v>
      </c>
    </row>
    <row r="196" s="2" customFormat="1" ht="16.5" customHeight="1">
      <c r="A196" s="41"/>
      <c r="B196" s="42"/>
      <c r="C196" s="207" t="s">
        <v>507</v>
      </c>
      <c r="D196" s="207" t="s">
        <v>152</v>
      </c>
      <c r="E196" s="208" t="s">
        <v>1449</v>
      </c>
      <c r="F196" s="209" t="s">
        <v>1450</v>
      </c>
      <c r="G196" s="210" t="s">
        <v>1323</v>
      </c>
      <c r="H196" s="211">
        <v>3</v>
      </c>
      <c r="I196" s="212"/>
      <c r="J196" s="213">
        <f>ROUND(I196*H196,2)</f>
        <v>0</v>
      </c>
      <c r="K196" s="209" t="s">
        <v>156</v>
      </c>
      <c r="L196" s="47"/>
      <c r="M196" s="214" t="s">
        <v>32</v>
      </c>
      <c r="N196" s="215" t="s">
        <v>47</v>
      </c>
      <c r="O196" s="87"/>
      <c r="P196" s="216">
        <f>O196*H196</f>
        <v>0</v>
      </c>
      <c r="Q196" s="216">
        <v>0.0018400000000000001</v>
      </c>
      <c r="R196" s="216">
        <f>Q196*H196</f>
        <v>0.0055200000000000006</v>
      </c>
      <c r="S196" s="216">
        <v>0</v>
      </c>
      <c r="T196" s="217">
        <f>S196*H196</f>
        <v>0</v>
      </c>
      <c r="U196" s="41"/>
      <c r="V196" s="41"/>
      <c r="W196" s="41"/>
      <c r="X196" s="41"/>
      <c r="Y196" s="41"/>
      <c r="Z196" s="41"/>
      <c r="AA196" s="41"/>
      <c r="AB196" s="41"/>
      <c r="AC196" s="41"/>
      <c r="AD196" s="41"/>
      <c r="AE196" s="41"/>
      <c r="AR196" s="218" t="s">
        <v>250</v>
      </c>
      <c r="AT196" s="218" t="s">
        <v>152</v>
      </c>
      <c r="AU196" s="218" t="s">
        <v>86</v>
      </c>
      <c r="AY196" s="19" t="s">
        <v>150</v>
      </c>
      <c r="BE196" s="219">
        <f>IF(N196="základní",J196,0)</f>
        <v>0</v>
      </c>
      <c r="BF196" s="219">
        <f>IF(N196="snížená",J196,0)</f>
        <v>0</v>
      </c>
      <c r="BG196" s="219">
        <f>IF(N196="zákl. přenesená",J196,0)</f>
        <v>0</v>
      </c>
      <c r="BH196" s="219">
        <f>IF(N196="sníž. přenesená",J196,0)</f>
        <v>0</v>
      </c>
      <c r="BI196" s="219">
        <f>IF(N196="nulová",J196,0)</f>
        <v>0</v>
      </c>
      <c r="BJ196" s="19" t="s">
        <v>84</v>
      </c>
      <c r="BK196" s="219">
        <f>ROUND(I196*H196,2)</f>
        <v>0</v>
      </c>
      <c r="BL196" s="19" t="s">
        <v>250</v>
      </c>
      <c r="BM196" s="218" t="s">
        <v>1451</v>
      </c>
    </row>
    <row r="197" s="2" customFormat="1">
      <c r="A197" s="41"/>
      <c r="B197" s="42"/>
      <c r="C197" s="43"/>
      <c r="D197" s="220" t="s">
        <v>159</v>
      </c>
      <c r="E197" s="43"/>
      <c r="F197" s="221" t="s">
        <v>1452</v>
      </c>
      <c r="G197" s="43"/>
      <c r="H197" s="43"/>
      <c r="I197" s="222"/>
      <c r="J197" s="43"/>
      <c r="K197" s="43"/>
      <c r="L197" s="47"/>
      <c r="M197" s="223"/>
      <c r="N197" s="224"/>
      <c r="O197" s="87"/>
      <c r="P197" s="87"/>
      <c r="Q197" s="87"/>
      <c r="R197" s="87"/>
      <c r="S197" s="87"/>
      <c r="T197" s="88"/>
      <c r="U197" s="41"/>
      <c r="V197" s="41"/>
      <c r="W197" s="41"/>
      <c r="X197" s="41"/>
      <c r="Y197" s="41"/>
      <c r="Z197" s="41"/>
      <c r="AA197" s="41"/>
      <c r="AB197" s="41"/>
      <c r="AC197" s="41"/>
      <c r="AD197" s="41"/>
      <c r="AE197" s="41"/>
      <c r="AT197" s="19" t="s">
        <v>159</v>
      </c>
      <c r="AU197" s="19" t="s">
        <v>86</v>
      </c>
    </row>
    <row r="198" s="2" customFormat="1" ht="24.15" customHeight="1">
      <c r="A198" s="41"/>
      <c r="B198" s="42"/>
      <c r="C198" s="207" t="s">
        <v>512</v>
      </c>
      <c r="D198" s="207" t="s">
        <v>152</v>
      </c>
      <c r="E198" s="208" t="s">
        <v>1453</v>
      </c>
      <c r="F198" s="209" t="s">
        <v>1454</v>
      </c>
      <c r="G198" s="210" t="s">
        <v>180</v>
      </c>
      <c r="H198" s="211">
        <v>0.056000000000000001</v>
      </c>
      <c r="I198" s="212"/>
      <c r="J198" s="213">
        <f>ROUND(I198*H198,2)</f>
        <v>0</v>
      </c>
      <c r="K198" s="209" t="s">
        <v>156</v>
      </c>
      <c r="L198" s="47"/>
      <c r="M198" s="214" t="s">
        <v>32</v>
      </c>
      <c r="N198" s="215" t="s">
        <v>47</v>
      </c>
      <c r="O198" s="87"/>
      <c r="P198" s="216">
        <f>O198*H198</f>
        <v>0</v>
      </c>
      <c r="Q198" s="216">
        <v>0</v>
      </c>
      <c r="R198" s="216">
        <f>Q198*H198</f>
        <v>0</v>
      </c>
      <c r="S198" s="216">
        <v>0</v>
      </c>
      <c r="T198" s="217">
        <f>S198*H198</f>
        <v>0</v>
      </c>
      <c r="U198" s="41"/>
      <c r="V198" s="41"/>
      <c r="W198" s="41"/>
      <c r="X198" s="41"/>
      <c r="Y198" s="41"/>
      <c r="Z198" s="41"/>
      <c r="AA198" s="41"/>
      <c r="AB198" s="41"/>
      <c r="AC198" s="41"/>
      <c r="AD198" s="41"/>
      <c r="AE198" s="41"/>
      <c r="AR198" s="218" t="s">
        <v>250</v>
      </c>
      <c r="AT198" s="218" t="s">
        <v>152</v>
      </c>
      <c r="AU198" s="218" t="s">
        <v>86</v>
      </c>
      <c r="AY198" s="19" t="s">
        <v>150</v>
      </c>
      <c r="BE198" s="219">
        <f>IF(N198="základní",J198,0)</f>
        <v>0</v>
      </c>
      <c r="BF198" s="219">
        <f>IF(N198="snížená",J198,0)</f>
        <v>0</v>
      </c>
      <c r="BG198" s="219">
        <f>IF(N198="zákl. přenesená",J198,0)</f>
        <v>0</v>
      </c>
      <c r="BH198" s="219">
        <f>IF(N198="sníž. přenesená",J198,0)</f>
        <v>0</v>
      </c>
      <c r="BI198" s="219">
        <f>IF(N198="nulová",J198,0)</f>
        <v>0</v>
      </c>
      <c r="BJ198" s="19" t="s">
        <v>84</v>
      </c>
      <c r="BK198" s="219">
        <f>ROUND(I198*H198,2)</f>
        <v>0</v>
      </c>
      <c r="BL198" s="19" t="s">
        <v>250</v>
      </c>
      <c r="BM198" s="218" t="s">
        <v>1455</v>
      </c>
    </row>
    <row r="199" s="2" customFormat="1">
      <c r="A199" s="41"/>
      <c r="B199" s="42"/>
      <c r="C199" s="43"/>
      <c r="D199" s="220" t="s">
        <v>159</v>
      </c>
      <c r="E199" s="43"/>
      <c r="F199" s="221" t="s">
        <v>1456</v>
      </c>
      <c r="G199" s="43"/>
      <c r="H199" s="43"/>
      <c r="I199" s="222"/>
      <c r="J199" s="43"/>
      <c r="K199" s="43"/>
      <c r="L199" s="47"/>
      <c r="M199" s="269"/>
      <c r="N199" s="270"/>
      <c r="O199" s="271"/>
      <c r="P199" s="271"/>
      <c r="Q199" s="271"/>
      <c r="R199" s="271"/>
      <c r="S199" s="271"/>
      <c r="T199" s="272"/>
      <c r="U199" s="41"/>
      <c r="V199" s="41"/>
      <c r="W199" s="41"/>
      <c r="X199" s="41"/>
      <c r="Y199" s="41"/>
      <c r="Z199" s="41"/>
      <c r="AA199" s="41"/>
      <c r="AB199" s="41"/>
      <c r="AC199" s="41"/>
      <c r="AD199" s="41"/>
      <c r="AE199" s="41"/>
      <c r="AT199" s="19" t="s">
        <v>159</v>
      </c>
      <c r="AU199" s="19" t="s">
        <v>86</v>
      </c>
    </row>
    <row r="200" s="2" customFormat="1" ht="6.96" customHeight="1">
      <c r="A200" s="41"/>
      <c r="B200" s="62"/>
      <c r="C200" s="63"/>
      <c r="D200" s="63"/>
      <c r="E200" s="63"/>
      <c r="F200" s="63"/>
      <c r="G200" s="63"/>
      <c r="H200" s="63"/>
      <c r="I200" s="63"/>
      <c r="J200" s="63"/>
      <c r="K200" s="63"/>
      <c r="L200" s="47"/>
      <c r="M200" s="41"/>
      <c r="O200" s="41"/>
      <c r="P200" s="41"/>
      <c r="Q200" s="41"/>
      <c r="R200" s="41"/>
      <c r="S200" s="41"/>
      <c r="T200" s="41"/>
      <c r="U200" s="41"/>
      <c r="V200" s="41"/>
      <c r="W200" s="41"/>
      <c r="X200" s="41"/>
      <c r="Y200" s="41"/>
      <c r="Z200" s="41"/>
      <c r="AA200" s="41"/>
      <c r="AB200" s="41"/>
      <c r="AC200" s="41"/>
      <c r="AD200" s="41"/>
      <c r="AE200" s="41"/>
    </row>
  </sheetData>
  <sheetProtection sheet="1" autoFilter="0" formatColumns="0" formatRows="0" objects="1" scenarios="1" spinCount="100000" saltValue="vR2wvzMNqMIcNyMU5eR9AdhlgHEK/8Q4Ixrkb0TX+LQt2ixbOui2U9v1nrQ0kSSgHvPdfdXQ7JvYSYGwWz6E3Q==" hashValue="Vtr2pxLztOdg6Z1lA0dClRjC+p/gRRY57WsknY/gaZ2CFU7dgUd908DQgDOTpX2sL05/khwGuPr2ArXHcSVGcg==" algorithmName="SHA-512" password="CC35"/>
  <autoFilter ref="C86:K199"/>
  <mergeCells count="9">
    <mergeCell ref="E7:H7"/>
    <mergeCell ref="E9:H9"/>
    <mergeCell ref="E18:H18"/>
    <mergeCell ref="E27:H27"/>
    <mergeCell ref="E48:H48"/>
    <mergeCell ref="E50:H50"/>
    <mergeCell ref="E77:H77"/>
    <mergeCell ref="E79:H79"/>
    <mergeCell ref="L2:V2"/>
  </mergeCells>
  <hyperlinks>
    <hyperlink ref="F94" r:id="rId1" display="https://podminky.urs.cz/item/CS_URS_2025_02/976081111"/>
    <hyperlink ref="F97" r:id="rId2" display="https://podminky.urs.cz/item/CS_URS_2025_02/998011001"/>
    <hyperlink ref="F101" r:id="rId3" display="https://podminky.urs.cz/item/CS_URS_2025_02/721170974"/>
    <hyperlink ref="F103" r:id="rId4" display="https://podminky.urs.cz/item/CS_URS_2025_02/721171803"/>
    <hyperlink ref="F105" r:id="rId5" display="https://podminky.urs.cz/item/CS_URS_2025_02/721171808"/>
    <hyperlink ref="F108" r:id="rId6" display="https://podminky.urs.cz/item/CS_URS_2025_02/721171915"/>
    <hyperlink ref="F110" r:id="rId7" display="https://podminky.urs.cz/item/CS_URS_2025_02/721174025"/>
    <hyperlink ref="F117" r:id="rId8" display="https://podminky.urs.cz/item/CS_URS_2025_02/721174042"/>
    <hyperlink ref="F119" r:id="rId9" display="https://podminky.urs.cz/item/CS_URS_2025_02/721174043"/>
    <hyperlink ref="F121" r:id="rId10" display="https://podminky.urs.cz/item/CS_URS_2025_02/721174044"/>
    <hyperlink ref="F123" r:id="rId11" display="https://podminky.urs.cz/item/CS_URS_2025_02/721174045"/>
    <hyperlink ref="F125" r:id="rId12" display="https://podminky.urs.cz/item/CS_URS_2025_02/721194105"/>
    <hyperlink ref="F127" r:id="rId13" display="https://podminky.urs.cz/item/CS_URS_2025_02/721194107"/>
    <hyperlink ref="F129" r:id="rId14" display="https://podminky.urs.cz/item/CS_URS_2025_02/721194109"/>
    <hyperlink ref="F131" r:id="rId15" display="https://podminky.urs.cz/item/CS_URS_2025_02/721290111"/>
    <hyperlink ref="F133" r:id="rId16" display="https://podminky.urs.cz/item/CS_URS_2025_02/998721101"/>
    <hyperlink ref="F136" r:id="rId17" display="https://podminky.urs.cz/item/CS_URS_2025_02/722174002"/>
    <hyperlink ref="F138" r:id="rId18" display="https://podminky.urs.cz/item/CS_URS_2025_02/722179191"/>
    <hyperlink ref="F140" r:id="rId19" display="https://podminky.urs.cz/item/CS_URS_2025_02/722181211"/>
    <hyperlink ref="F142" r:id="rId20" display="https://podminky.urs.cz/item/CS_URS_2025_02/722190401"/>
    <hyperlink ref="F144" r:id="rId21" display="https://podminky.urs.cz/item/CS_URS_2025_02/722232171"/>
    <hyperlink ref="F146" r:id="rId22" display="https://podminky.urs.cz/item/CS_URS_2025_02/722240101"/>
    <hyperlink ref="F148" r:id="rId23" display="https://podminky.urs.cz/item/CS_URS_2025_02/998722101"/>
    <hyperlink ref="F151" r:id="rId24" display="https://podminky.urs.cz/item/CS_URS_2025_02/725110814"/>
    <hyperlink ref="F153" r:id="rId25" display="https://podminky.urs.cz/item/CS_URS_2025_02/725112002"/>
    <hyperlink ref="F158" r:id="rId26" display="https://podminky.urs.cz/item/CS_URS_2025_02/725210821"/>
    <hyperlink ref="F160" r:id="rId27" display="https://podminky.urs.cz/item/CS_URS_2025_02/725211601"/>
    <hyperlink ref="F162" r:id="rId28" display="https://podminky.urs.cz/item/CS_URS_2025_02/725291650"/>
    <hyperlink ref="F165" r:id="rId29" display="https://podminky.urs.cz/item/CS_URS_2025_02/725291652"/>
    <hyperlink ref="F168" r:id="rId30" display="https://podminky.urs.cz/item/CS_URS_2025_02/725291653"/>
    <hyperlink ref="F171" r:id="rId31" display="https://podminky.urs.cz/item/CS_URS_2025_02/725291654"/>
    <hyperlink ref="F174" r:id="rId32" display="https://podminky.urs.cz/item/CS_URS_2025_02/725291664"/>
    <hyperlink ref="F177" r:id="rId33" display="https://podminky.urs.cz/item/CS_URS_2025_02/725291666"/>
    <hyperlink ref="F180" r:id="rId34" display="https://podminky.urs.cz/item/CS_URS_2025_02/725291667"/>
    <hyperlink ref="F183" r:id="rId35" display="https://podminky.urs.cz/item/CS_URS_2025_02/725291668"/>
    <hyperlink ref="F186" r:id="rId36" display="https://podminky.urs.cz/item/CS_URS_2025_02/725291669"/>
    <hyperlink ref="F189" r:id="rId37" display="https://podminky.urs.cz/item/CS_URS_2025_02/725291673"/>
    <hyperlink ref="F192" r:id="rId38" display="https://podminky.urs.cz/item/CS_URS_2025_02/725291674"/>
    <hyperlink ref="F195" r:id="rId39" display="https://podminky.urs.cz/item/CS_URS_2025_02/725820802"/>
    <hyperlink ref="F197" r:id="rId40" display="https://podminky.urs.cz/item/CS_URS_2025_02/725822613"/>
    <hyperlink ref="F199" r:id="rId41" display="https://podminky.urs.cz/item/CS_URS_2025_02/998725101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42"/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102</v>
      </c>
    </row>
    <row r="3" s="1" customFormat="1" ht="6.96" customHeight="1">
      <c r="B3" s="131"/>
      <c r="C3" s="132"/>
      <c r="D3" s="132"/>
      <c r="E3" s="132"/>
      <c r="F3" s="132"/>
      <c r="G3" s="132"/>
      <c r="H3" s="132"/>
      <c r="I3" s="132"/>
      <c r="J3" s="132"/>
      <c r="K3" s="132"/>
      <c r="L3" s="22"/>
      <c r="AT3" s="19" t="s">
        <v>86</v>
      </c>
    </row>
    <row r="4" s="1" customFormat="1" ht="24.96" customHeight="1">
      <c r="B4" s="22"/>
      <c r="D4" s="133" t="s">
        <v>103</v>
      </c>
      <c r="L4" s="22"/>
      <c r="M4" s="134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35" t="s">
        <v>16</v>
      </c>
      <c r="L6" s="22"/>
    </row>
    <row r="7" s="1" customFormat="1" ht="16.5" customHeight="1">
      <c r="B7" s="22"/>
      <c r="E7" s="136" t="str">
        <f>'Rekapitulace stavby'!K6</f>
        <v>BB úpravy MěÚ Hrádek</v>
      </c>
      <c r="F7" s="135"/>
      <c r="G7" s="135"/>
      <c r="H7" s="135"/>
      <c r="L7" s="22"/>
    </row>
    <row r="8" s="2" customFormat="1" ht="12" customHeight="1">
      <c r="A8" s="41"/>
      <c r="B8" s="47"/>
      <c r="C8" s="41"/>
      <c r="D8" s="135" t="s">
        <v>104</v>
      </c>
      <c r="E8" s="41"/>
      <c r="F8" s="41"/>
      <c r="G8" s="41"/>
      <c r="H8" s="41"/>
      <c r="I8" s="41"/>
      <c r="J8" s="41"/>
      <c r="K8" s="41"/>
      <c r="L8" s="137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</row>
    <row r="9" s="2" customFormat="1" ht="16.5" customHeight="1">
      <c r="A9" s="41"/>
      <c r="B9" s="47"/>
      <c r="C9" s="41"/>
      <c r="D9" s="41"/>
      <c r="E9" s="138" t="s">
        <v>1457</v>
      </c>
      <c r="F9" s="41"/>
      <c r="G9" s="41"/>
      <c r="H9" s="41"/>
      <c r="I9" s="41"/>
      <c r="J9" s="41"/>
      <c r="K9" s="41"/>
      <c r="L9" s="137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>
      <c r="A10" s="41"/>
      <c r="B10" s="47"/>
      <c r="C10" s="41"/>
      <c r="D10" s="41"/>
      <c r="E10" s="41"/>
      <c r="F10" s="41"/>
      <c r="G10" s="41"/>
      <c r="H10" s="41"/>
      <c r="I10" s="41"/>
      <c r="J10" s="41"/>
      <c r="K10" s="41"/>
      <c r="L10" s="137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2" customHeight="1">
      <c r="A11" s="41"/>
      <c r="B11" s="47"/>
      <c r="C11" s="41"/>
      <c r="D11" s="135" t="s">
        <v>18</v>
      </c>
      <c r="E11" s="41"/>
      <c r="F11" s="139" t="s">
        <v>19</v>
      </c>
      <c r="G11" s="41"/>
      <c r="H11" s="41"/>
      <c r="I11" s="135" t="s">
        <v>20</v>
      </c>
      <c r="J11" s="139" t="s">
        <v>32</v>
      </c>
      <c r="K11" s="41"/>
      <c r="L11" s="137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 ht="12" customHeight="1">
      <c r="A12" s="41"/>
      <c r="B12" s="47"/>
      <c r="C12" s="41"/>
      <c r="D12" s="135" t="s">
        <v>22</v>
      </c>
      <c r="E12" s="41"/>
      <c r="F12" s="139" t="s">
        <v>23</v>
      </c>
      <c r="G12" s="41"/>
      <c r="H12" s="41"/>
      <c r="I12" s="135" t="s">
        <v>24</v>
      </c>
      <c r="J12" s="140" t="str">
        <f>'Rekapitulace stavby'!AN8</f>
        <v>9. 5. 2024</v>
      </c>
      <c r="K12" s="41"/>
      <c r="L12" s="137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0.8" customHeight="1">
      <c r="A13" s="41"/>
      <c r="B13" s="47"/>
      <c r="C13" s="41"/>
      <c r="D13" s="41"/>
      <c r="E13" s="41"/>
      <c r="F13" s="41"/>
      <c r="G13" s="41"/>
      <c r="H13" s="41"/>
      <c r="I13" s="41"/>
      <c r="J13" s="41"/>
      <c r="K13" s="41"/>
      <c r="L13" s="137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7"/>
      <c r="C14" s="41"/>
      <c r="D14" s="135" t="s">
        <v>30</v>
      </c>
      <c r="E14" s="41"/>
      <c r="F14" s="41"/>
      <c r="G14" s="41"/>
      <c r="H14" s="41"/>
      <c r="I14" s="135" t="s">
        <v>31</v>
      </c>
      <c r="J14" s="139" t="str">
        <f>IF('Rekapitulace stavby'!AN10="","",'Rekapitulace stavby'!AN10)</f>
        <v/>
      </c>
      <c r="K14" s="41"/>
      <c r="L14" s="137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8" customHeight="1">
      <c r="A15" s="41"/>
      <c r="B15" s="47"/>
      <c r="C15" s="41"/>
      <c r="D15" s="41"/>
      <c r="E15" s="139" t="str">
        <f>IF('Rekapitulace stavby'!E11="","",'Rekapitulace stavby'!E11)</f>
        <v xml:space="preserve"> </v>
      </c>
      <c r="F15" s="41"/>
      <c r="G15" s="41"/>
      <c r="H15" s="41"/>
      <c r="I15" s="135" t="s">
        <v>34</v>
      </c>
      <c r="J15" s="139" t="str">
        <f>IF('Rekapitulace stavby'!AN11="","",'Rekapitulace stavby'!AN11)</f>
        <v/>
      </c>
      <c r="K15" s="41"/>
      <c r="L15" s="137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6.96" customHeight="1">
      <c r="A16" s="41"/>
      <c r="B16" s="47"/>
      <c r="C16" s="41"/>
      <c r="D16" s="41"/>
      <c r="E16" s="41"/>
      <c r="F16" s="41"/>
      <c r="G16" s="41"/>
      <c r="H16" s="41"/>
      <c r="I16" s="41"/>
      <c r="J16" s="41"/>
      <c r="K16" s="41"/>
      <c r="L16" s="137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2" customHeight="1">
      <c r="A17" s="41"/>
      <c r="B17" s="47"/>
      <c r="C17" s="41"/>
      <c r="D17" s="135" t="s">
        <v>35</v>
      </c>
      <c r="E17" s="41"/>
      <c r="F17" s="41"/>
      <c r="G17" s="41"/>
      <c r="H17" s="41"/>
      <c r="I17" s="135" t="s">
        <v>31</v>
      </c>
      <c r="J17" s="35" t="str">
        <f>'Rekapitulace stavby'!AN13</f>
        <v>Vyplň údaj</v>
      </c>
      <c r="K17" s="41"/>
      <c r="L17" s="137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18" customHeight="1">
      <c r="A18" s="41"/>
      <c r="B18" s="47"/>
      <c r="C18" s="41"/>
      <c r="D18" s="41"/>
      <c r="E18" s="35" t="str">
        <f>'Rekapitulace stavby'!E14</f>
        <v>Vyplň údaj</v>
      </c>
      <c r="F18" s="139"/>
      <c r="G18" s="139"/>
      <c r="H18" s="139"/>
      <c r="I18" s="135" t="s">
        <v>34</v>
      </c>
      <c r="J18" s="35" t="str">
        <f>'Rekapitulace stavby'!AN14</f>
        <v>Vyplň údaj</v>
      </c>
      <c r="K18" s="41"/>
      <c r="L18" s="137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6.96" customHeight="1">
      <c r="A19" s="41"/>
      <c r="B19" s="47"/>
      <c r="C19" s="41"/>
      <c r="D19" s="41"/>
      <c r="E19" s="41"/>
      <c r="F19" s="41"/>
      <c r="G19" s="41"/>
      <c r="H19" s="41"/>
      <c r="I19" s="41"/>
      <c r="J19" s="41"/>
      <c r="K19" s="41"/>
      <c r="L19" s="137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2" customHeight="1">
      <c r="A20" s="41"/>
      <c r="B20" s="47"/>
      <c r="C20" s="41"/>
      <c r="D20" s="135" t="s">
        <v>37</v>
      </c>
      <c r="E20" s="41"/>
      <c r="F20" s="41"/>
      <c r="G20" s="41"/>
      <c r="H20" s="41"/>
      <c r="I20" s="135" t="s">
        <v>31</v>
      </c>
      <c r="J20" s="139" t="str">
        <f>IF('Rekapitulace stavby'!AN16="","",'Rekapitulace stavby'!AN16)</f>
        <v/>
      </c>
      <c r="K20" s="41"/>
      <c r="L20" s="137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18" customHeight="1">
      <c r="A21" s="41"/>
      <c r="B21" s="47"/>
      <c r="C21" s="41"/>
      <c r="D21" s="41"/>
      <c r="E21" s="139" t="str">
        <f>IF('Rekapitulace stavby'!E17="","",'Rekapitulace stavby'!E17)</f>
        <v xml:space="preserve"> </v>
      </c>
      <c r="F21" s="41"/>
      <c r="G21" s="41"/>
      <c r="H21" s="41"/>
      <c r="I21" s="135" t="s">
        <v>34</v>
      </c>
      <c r="J21" s="139" t="str">
        <f>IF('Rekapitulace stavby'!AN17="","",'Rekapitulace stavby'!AN17)</f>
        <v/>
      </c>
      <c r="K21" s="41"/>
      <c r="L21" s="137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6.96" customHeight="1">
      <c r="A22" s="41"/>
      <c r="B22" s="47"/>
      <c r="C22" s="41"/>
      <c r="D22" s="41"/>
      <c r="E22" s="41"/>
      <c r="F22" s="41"/>
      <c r="G22" s="41"/>
      <c r="H22" s="41"/>
      <c r="I22" s="41"/>
      <c r="J22" s="41"/>
      <c r="K22" s="41"/>
      <c r="L22" s="137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2" customHeight="1">
      <c r="A23" s="41"/>
      <c r="B23" s="47"/>
      <c r="C23" s="41"/>
      <c r="D23" s="135" t="s">
        <v>39</v>
      </c>
      <c r="E23" s="41"/>
      <c r="F23" s="41"/>
      <c r="G23" s="41"/>
      <c r="H23" s="41"/>
      <c r="I23" s="135" t="s">
        <v>31</v>
      </c>
      <c r="J23" s="139" t="str">
        <f>IF('Rekapitulace stavby'!AN19="","",'Rekapitulace stavby'!AN19)</f>
        <v/>
      </c>
      <c r="K23" s="41"/>
      <c r="L23" s="137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18" customHeight="1">
      <c r="A24" s="41"/>
      <c r="B24" s="47"/>
      <c r="C24" s="41"/>
      <c r="D24" s="41"/>
      <c r="E24" s="139" t="str">
        <f>IF('Rekapitulace stavby'!E20="","",'Rekapitulace stavby'!E20)</f>
        <v xml:space="preserve"> </v>
      </c>
      <c r="F24" s="41"/>
      <c r="G24" s="41"/>
      <c r="H24" s="41"/>
      <c r="I24" s="135" t="s">
        <v>34</v>
      </c>
      <c r="J24" s="139" t="str">
        <f>IF('Rekapitulace stavby'!AN20="","",'Rekapitulace stavby'!AN20)</f>
        <v/>
      </c>
      <c r="K24" s="41"/>
      <c r="L24" s="137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6.96" customHeight="1">
      <c r="A25" s="41"/>
      <c r="B25" s="47"/>
      <c r="C25" s="41"/>
      <c r="D25" s="41"/>
      <c r="E25" s="41"/>
      <c r="F25" s="41"/>
      <c r="G25" s="41"/>
      <c r="H25" s="41"/>
      <c r="I25" s="41"/>
      <c r="J25" s="41"/>
      <c r="K25" s="41"/>
      <c r="L25" s="137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2" customHeight="1">
      <c r="A26" s="41"/>
      <c r="B26" s="47"/>
      <c r="C26" s="41"/>
      <c r="D26" s="135" t="s">
        <v>40</v>
      </c>
      <c r="E26" s="41"/>
      <c r="F26" s="41"/>
      <c r="G26" s="41"/>
      <c r="H26" s="41"/>
      <c r="I26" s="41"/>
      <c r="J26" s="41"/>
      <c r="K26" s="41"/>
      <c r="L26" s="137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8" customFormat="1" ht="16.5" customHeight="1">
      <c r="A27" s="141"/>
      <c r="B27" s="142"/>
      <c r="C27" s="141"/>
      <c r="D27" s="141"/>
      <c r="E27" s="143" t="s">
        <v>32</v>
      </c>
      <c r="F27" s="143"/>
      <c r="G27" s="143"/>
      <c r="H27" s="143"/>
      <c r="I27" s="141"/>
      <c r="J27" s="141"/>
      <c r="K27" s="141"/>
      <c r="L27" s="144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  <c r="AC27" s="141"/>
      <c r="AD27" s="141"/>
      <c r="AE27" s="141"/>
    </row>
    <row r="28" s="2" customFormat="1" ht="6.96" customHeight="1">
      <c r="A28" s="41"/>
      <c r="B28" s="47"/>
      <c r="C28" s="41"/>
      <c r="D28" s="41"/>
      <c r="E28" s="41"/>
      <c r="F28" s="41"/>
      <c r="G28" s="41"/>
      <c r="H28" s="41"/>
      <c r="I28" s="41"/>
      <c r="J28" s="41"/>
      <c r="K28" s="41"/>
      <c r="L28" s="137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2" customFormat="1" ht="6.96" customHeight="1">
      <c r="A29" s="41"/>
      <c r="B29" s="47"/>
      <c r="C29" s="41"/>
      <c r="D29" s="145"/>
      <c r="E29" s="145"/>
      <c r="F29" s="145"/>
      <c r="G29" s="145"/>
      <c r="H29" s="145"/>
      <c r="I29" s="145"/>
      <c r="J29" s="145"/>
      <c r="K29" s="145"/>
      <c r="L29" s="137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</row>
    <row r="30" s="2" customFormat="1" ht="25.44" customHeight="1">
      <c r="A30" s="41"/>
      <c r="B30" s="47"/>
      <c r="C30" s="41"/>
      <c r="D30" s="146" t="s">
        <v>42</v>
      </c>
      <c r="E30" s="41"/>
      <c r="F30" s="41"/>
      <c r="G30" s="41"/>
      <c r="H30" s="41"/>
      <c r="I30" s="41"/>
      <c r="J30" s="147">
        <f>ROUND(J86, 2)</f>
        <v>0</v>
      </c>
      <c r="K30" s="41"/>
      <c r="L30" s="137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7"/>
      <c r="C31" s="41"/>
      <c r="D31" s="145"/>
      <c r="E31" s="145"/>
      <c r="F31" s="145"/>
      <c r="G31" s="145"/>
      <c r="H31" s="145"/>
      <c r="I31" s="145"/>
      <c r="J31" s="145"/>
      <c r="K31" s="145"/>
      <c r="L31" s="137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14.4" customHeight="1">
      <c r="A32" s="41"/>
      <c r="B32" s="47"/>
      <c r="C32" s="41"/>
      <c r="D32" s="41"/>
      <c r="E32" s="41"/>
      <c r="F32" s="148" t="s">
        <v>44</v>
      </c>
      <c r="G32" s="41"/>
      <c r="H32" s="41"/>
      <c r="I32" s="148" t="s">
        <v>43</v>
      </c>
      <c r="J32" s="148" t="s">
        <v>45</v>
      </c>
      <c r="K32" s="41"/>
      <c r="L32" s="137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14.4" customHeight="1">
      <c r="A33" s="41"/>
      <c r="B33" s="47"/>
      <c r="C33" s="41"/>
      <c r="D33" s="149" t="s">
        <v>46</v>
      </c>
      <c r="E33" s="135" t="s">
        <v>47</v>
      </c>
      <c r="F33" s="150">
        <f>ROUND((SUM(BE86:BE122)),  2)</f>
        <v>0</v>
      </c>
      <c r="G33" s="41"/>
      <c r="H33" s="41"/>
      <c r="I33" s="151">
        <v>0.20999999999999999</v>
      </c>
      <c r="J33" s="150">
        <f>ROUND(((SUM(BE86:BE122))*I33),  2)</f>
        <v>0</v>
      </c>
      <c r="K33" s="41"/>
      <c r="L33" s="137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7"/>
      <c r="C34" s="41"/>
      <c r="D34" s="41"/>
      <c r="E34" s="135" t="s">
        <v>48</v>
      </c>
      <c r="F34" s="150">
        <f>ROUND((SUM(BF86:BF122)),  2)</f>
        <v>0</v>
      </c>
      <c r="G34" s="41"/>
      <c r="H34" s="41"/>
      <c r="I34" s="151">
        <v>0.12</v>
      </c>
      <c r="J34" s="150">
        <f>ROUND(((SUM(BF86:BF122))*I34),  2)</f>
        <v>0</v>
      </c>
      <c r="K34" s="41"/>
      <c r="L34" s="137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hidden="1" s="2" customFormat="1" ht="14.4" customHeight="1">
      <c r="A35" s="41"/>
      <c r="B35" s="47"/>
      <c r="C35" s="41"/>
      <c r="D35" s="41"/>
      <c r="E35" s="135" t="s">
        <v>49</v>
      </c>
      <c r="F35" s="150">
        <f>ROUND((SUM(BG86:BG122)),  2)</f>
        <v>0</v>
      </c>
      <c r="G35" s="41"/>
      <c r="H35" s="41"/>
      <c r="I35" s="151">
        <v>0.20999999999999999</v>
      </c>
      <c r="J35" s="150">
        <f>0</f>
        <v>0</v>
      </c>
      <c r="K35" s="41"/>
      <c r="L35" s="137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hidden="1" s="2" customFormat="1" ht="14.4" customHeight="1">
      <c r="A36" s="41"/>
      <c r="B36" s="47"/>
      <c r="C36" s="41"/>
      <c r="D36" s="41"/>
      <c r="E36" s="135" t="s">
        <v>50</v>
      </c>
      <c r="F36" s="150">
        <f>ROUND((SUM(BH86:BH122)),  2)</f>
        <v>0</v>
      </c>
      <c r="G36" s="41"/>
      <c r="H36" s="41"/>
      <c r="I36" s="151">
        <v>0.12</v>
      </c>
      <c r="J36" s="150">
        <f>0</f>
        <v>0</v>
      </c>
      <c r="K36" s="41"/>
      <c r="L36" s="137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7"/>
      <c r="C37" s="41"/>
      <c r="D37" s="41"/>
      <c r="E37" s="135" t="s">
        <v>51</v>
      </c>
      <c r="F37" s="150">
        <f>ROUND((SUM(BI86:BI122)),  2)</f>
        <v>0</v>
      </c>
      <c r="G37" s="41"/>
      <c r="H37" s="41"/>
      <c r="I37" s="151">
        <v>0</v>
      </c>
      <c r="J37" s="150">
        <f>0</f>
        <v>0</v>
      </c>
      <c r="K37" s="41"/>
      <c r="L37" s="137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s="2" customFormat="1" ht="6.96" customHeight="1">
      <c r="A38" s="41"/>
      <c r="B38" s="47"/>
      <c r="C38" s="41"/>
      <c r="D38" s="41"/>
      <c r="E38" s="41"/>
      <c r="F38" s="41"/>
      <c r="G38" s="41"/>
      <c r="H38" s="41"/>
      <c r="I38" s="41"/>
      <c r="J38" s="41"/>
      <c r="K38" s="41"/>
      <c r="L38" s="137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s="2" customFormat="1" ht="25.44" customHeight="1">
      <c r="A39" s="41"/>
      <c r="B39" s="47"/>
      <c r="C39" s="152"/>
      <c r="D39" s="153" t="s">
        <v>52</v>
      </c>
      <c r="E39" s="154"/>
      <c r="F39" s="154"/>
      <c r="G39" s="155" t="s">
        <v>53</v>
      </c>
      <c r="H39" s="156" t="s">
        <v>54</v>
      </c>
      <c r="I39" s="154"/>
      <c r="J39" s="157">
        <f>SUM(J30:J37)</f>
        <v>0</v>
      </c>
      <c r="K39" s="158"/>
      <c r="L39" s="137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14.4" customHeight="1">
      <c r="A40" s="41"/>
      <c r="B40" s="159"/>
      <c r="C40" s="160"/>
      <c r="D40" s="160"/>
      <c r="E40" s="160"/>
      <c r="F40" s="160"/>
      <c r="G40" s="160"/>
      <c r="H40" s="160"/>
      <c r="I40" s="160"/>
      <c r="J40" s="160"/>
      <c r="K40" s="160"/>
      <c r="L40" s="137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4" s="2" customFormat="1" ht="6.96" customHeight="1">
      <c r="A44" s="41"/>
      <c r="B44" s="161"/>
      <c r="C44" s="162"/>
      <c r="D44" s="162"/>
      <c r="E44" s="162"/>
      <c r="F44" s="162"/>
      <c r="G44" s="162"/>
      <c r="H44" s="162"/>
      <c r="I44" s="162"/>
      <c r="J44" s="162"/>
      <c r="K44" s="162"/>
      <c r="L44" s="137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</row>
    <row r="45" s="2" customFormat="1" ht="24.96" customHeight="1">
      <c r="A45" s="41"/>
      <c r="B45" s="42"/>
      <c r="C45" s="25" t="s">
        <v>106</v>
      </c>
      <c r="D45" s="43"/>
      <c r="E45" s="43"/>
      <c r="F45" s="43"/>
      <c r="G45" s="43"/>
      <c r="H45" s="43"/>
      <c r="I45" s="43"/>
      <c r="J45" s="43"/>
      <c r="K45" s="43"/>
      <c r="L45" s="137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</row>
    <row r="46" s="2" customFormat="1" ht="6.96" customHeight="1">
      <c r="A46" s="41"/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137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12" customHeight="1">
      <c r="A47" s="41"/>
      <c r="B47" s="42"/>
      <c r="C47" s="34" t="s">
        <v>16</v>
      </c>
      <c r="D47" s="43"/>
      <c r="E47" s="43"/>
      <c r="F47" s="43"/>
      <c r="G47" s="43"/>
      <c r="H47" s="43"/>
      <c r="I47" s="43"/>
      <c r="J47" s="43"/>
      <c r="K47" s="43"/>
      <c r="L47" s="137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16.5" customHeight="1">
      <c r="A48" s="41"/>
      <c r="B48" s="42"/>
      <c r="C48" s="43"/>
      <c r="D48" s="43"/>
      <c r="E48" s="163" t="str">
        <f>E7</f>
        <v>BB úpravy MěÚ Hrádek</v>
      </c>
      <c r="F48" s="34"/>
      <c r="G48" s="34"/>
      <c r="H48" s="34"/>
      <c r="I48" s="43"/>
      <c r="J48" s="43"/>
      <c r="K48" s="43"/>
      <c r="L48" s="137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4" t="s">
        <v>104</v>
      </c>
      <c r="D49" s="43"/>
      <c r="E49" s="43"/>
      <c r="F49" s="43"/>
      <c r="G49" s="43"/>
      <c r="H49" s="43"/>
      <c r="I49" s="43"/>
      <c r="J49" s="43"/>
      <c r="K49" s="43"/>
      <c r="L49" s="137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16.5" customHeight="1">
      <c r="A50" s="41"/>
      <c r="B50" s="42"/>
      <c r="C50" s="43"/>
      <c r="D50" s="43"/>
      <c r="E50" s="72" t="str">
        <f>E9</f>
        <v>D.2 - Vedlejší rozpočtové náklady</v>
      </c>
      <c r="F50" s="43"/>
      <c r="G50" s="43"/>
      <c r="H50" s="43"/>
      <c r="I50" s="43"/>
      <c r="J50" s="43"/>
      <c r="K50" s="43"/>
      <c r="L50" s="137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2" customFormat="1" ht="6.96" customHeight="1">
      <c r="A51" s="41"/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137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</row>
    <row r="52" s="2" customFormat="1" ht="12" customHeight="1">
      <c r="A52" s="41"/>
      <c r="B52" s="42"/>
      <c r="C52" s="34" t="s">
        <v>22</v>
      </c>
      <c r="D52" s="43"/>
      <c r="E52" s="43"/>
      <c r="F52" s="29" t="str">
        <f>F12</f>
        <v>Hrádek u Rokycan</v>
      </c>
      <c r="G52" s="43"/>
      <c r="H52" s="43"/>
      <c r="I52" s="34" t="s">
        <v>24</v>
      </c>
      <c r="J52" s="75" t="str">
        <f>IF(J12="","",J12)</f>
        <v>9. 5. 2024</v>
      </c>
      <c r="K52" s="43"/>
      <c r="L52" s="137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6.96" customHeight="1">
      <c r="A53" s="41"/>
      <c r="B53" s="42"/>
      <c r="C53" s="43"/>
      <c r="D53" s="43"/>
      <c r="E53" s="43"/>
      <c r="F53" s="43"/>
      <c r="G53" s="43"/>
      <c r="H53" s="43"/>
      <c r="I53" s="43"/>
      <c r="J53" s="43"/>
      <c r="K53" s="43"/>
      <c r="L53" s="137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15.15" customHeight="1">
      <c r="A54" s="41"/>
      <c r="B54" s="42"/>
      <c r="C54" s="34" t="s">
        <v>30</v>
      </c>
      <c r="D54" s="43"/>
      <c r="E54" s="43"/>
      <c r="F54" s="29" t="str">
        <f>E15</f>
        <v xml:space="preserve"> </v>
      </c>
      <c r="G54" s="43"/>
      <c r="H54" s="43"/>
      <c r="I54" s="34" t="s">
        <v>37</v>
      </c>
      <c r="J54" s="39" t="str">
        <f>E21</f>
        <v xml:space="preserve"> </v>
      </c>
      <c r="K54" s="43"/>
      <c r="L54" s="137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15.15" customHeight="1">
      <c r="A55" s="41"/>
      <c r="B55" s="42"/>
      <c r="C55" s="34" t="s">
        <v>35</v>
      </c>
      <c r="D55" s="43"/>
      <c r="E55" s="43"/>
      <c r="F55" s="29" t="str">
        <f>IF(E18="","",E18)</f>
        <v>Vyplň údaj</v>
      </c>
      <c r="G55" s="43"/>
      <c r="H55" s="43"/>
      <c r="I55" s="34" t="s">
        <v>39</v>
      </c>
      <c r="J55" s="39" t="str">
        <f>E24</f>
        <v xml:space="preserve"> </v>
      </c>
      <c r="K55" s="43"/>
      <c r="L55" s="137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0.32" customHeight="1">
      <c r="A56" s="41"/>
      <c r="B56" s="42"/>
      <c r="C56" s="43"/>
      <c r="D56" s="43"/>
      <c r="E56" s="43"/>
      <c r="F56" s="43"/>
      <c r="G56" s="43"/>
      <c r="H56" s="43"/>
      <c r="I56" s="43"/>
      <c r="J56" s="43"/>
      <c r="K56" s="43"/>
      <c r="L56" s="137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29.28" customHeight="1">
      <c r="A57" s="41"/>
      <c r="B57" s="42"/>
      <c r="C57" s="164" t="s">
        <v>107</v>
      </c>
      <c r="D57" s="165"/>
      <c r="E57" s="165"/>
      <c r="F57" s="165"/>
      <c r="G57" s="165"/>
      <c r="H57" s="165"/>
      <c r="I57" s="165"/>
      <c r="J57" s="166" t="s">
        <v>108</v>
      </c>
      <c r="K57" s="165"/>
      <c r="L57" s="137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10.32" customHeight="1">
      <c r="A58" s="41"/>
      <c r="B58" s="42"/>
      <c r="C58" s="43"/>
      <c r="D58" s="43"/>
      <c r="E58" s="43"/>
      <c r="F58" s="43"/>
      <c r="G58" s="43"/>
      <c r="H58" s="43"/>
      <c r="I58" s="43"/>
      <c r="J58" s="43"/>
      <c r="K58" s="43"/>
      <c r="L58" s="137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22.8" customHeight="1">
      <c r="A59" s="41"/>
      <c r="B59" s="42"/>
      <c r="C59" s="167" t="s">
        <v>74</v>
      </c>
      <c r="D59" s="43"/>
      <c r="E59" s="43"/>
      <c r="F59" s="43"/>
      <c r="G59" s="43"/>
      <c r="H59" s="43"/>
      <c r="I59" s="43"/>
      <c r="J59" s="105">
        <f>J86</f>
        <v>0</v>
      </c>
      <c r="K59" s="43"/>
      <c r="L59" s="137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U59" s="19" t="s">
        <v>109</v>
      </c>
    </row>
    <row r="60" s="9" customFormat="1" ht="24.96" customHeight="1">
      <c r="A60" s="9"/>
      <c r="B60" s="168"/>
      <c r="C60" s="169"/>
      <c r="D60" s="170" t="s">
        <v>110</v>
      </c>
      <c r="E60" s="171"/>
      <c r="F60" s="171"/>
      <c r="G60" s="171"/>
      <c r="H60" s="171"/>
      <c r="I60" s="171"/>
      <c r="J60" s="172">
        <f>J87</f>
        <v>0</v>
      </c>
      <c r="K60" s="169"/>
      <c r="L60" s="173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4"/>
      <c r="C61" s="175"/>
      <c r="D61" s="176" t="s">
        <v>113</v>
      </c>
      <c r="E61" s="177"/>
      <c r="F61" s="177"/>
      <c r="G61" s="177"/>
      <c r="H61" s="177"/>
      <c r="I61" s="177"/>
      <c r="J61" s="178">
        <f>J88</f>
        <v>0</v>
      </c>
      <c r="K61" s="175"/>
      <c r="L61" s="179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9" customFormat="1" ht="24.96" customHeight="1">
      <c r="A62" s="9"/>
      <c r="B62" s="168"/>
      <c r="C62" s="169"/>
      <c r="D62" s="170" t="s">
        <v>1458</v>
      </c>
      <c r="E62" s="171"/>
      <c r="F62" s="171"/>
      <c r="G62" s="171"/>
      <c r="H62" s="171"/>
      <c r="I62" s="171"/>
      <c r="J62" s="172">
        <f>J91</f>
        <v>0</v>
      </c>
      <c r="K62" s="169"/>
      <c r="L62" s="173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</row>
    <row r="63" s="10" customFormat="1" ht="19.92" customHeight="1">
      <c r="A63" s="10"/>
      <c r="B63" s="174"/>
      <c r="C63" s="175"/>
      <c r="D63" s="176" t="s">
        <v>1459</v>
      </c>
      <c r="E63" s="177"/>
      <c r="F63" s="177"/>
      <c r="G63" s="177"/>
      <c r="H63" s="177"/>
      <c r="I63" s="177"/>
      <c r="J63" s="178">
        <f>J92</f>
        <v>0</v>
      </c>
      <c r="K63" s="175"/>
      <c r="L63" s="179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4"/>
      <c r="C64" s="175"/>
      <c r="D64" s="176" t="s">
        <v>1460</v>
      </c>
      <c r="E64" s="177"/>
      <c r="F64" s="177"/>
      <c r="G64" s="177"/>
      <c r="H64" s="177"/>
      <c r="I64" s="177"/>
      <c r="J64" s="178">
        <f>J101</f>
        <v>0</v>
      </c>
      <c r="K64" s="175"/>
      <c r="L64" s="179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74"/>
      <c r="C65" s="175"/>
      <c r="D65" s="176" t="s">
        <v>1461</v>
      </c>
      <c r="E65" s="177"/>
      <c r="F65" s="177"/>
      <c r="G65" s="177"/>
      <c r="H65" s="177"/>
      <c r="I65" s="177"/>
      <c r="J65" s="178">
        <f>J116</f>
        <v>0</v>
      </c>
      <c r="K65" s="175"/>
      <c r="L65" s="179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74"/>
      <c r="C66" s="175"/>
      <c r="D66" s="176" t="s">
        <v>1462</v>
      </c>
      <c r="E66" s="177"/>
      <c r="F66" s="177"/>
      <c r="G66" s="177"/>
      <c r="H66" s="177"/>
      <c r="I66" s="177"/>
      <c r="J66" s="178">
        <f>J119</f>
        <v>0</v>
      </c>
      <c r="K66" s="175"/>
      <c r="L66" s="179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2" customFormat="1" ht="21.84" customHeight="1">
      <c r="A67" s="41"/>
      <c r="B67" s="42"/>
      <c r="C67" s="43"/>
      <c r="D67" s="43"/>
      <c r="E67" s="43"/>
      <c r="F67" s="43"/>
      <c r="G67" s="43"/>
      <c r="H67" s="43"/>
      <c r="I67" s="43"/>
      <c r="J67" s="43"/>
      <c r="K67" s="43"/>
      <c r="L67" s="137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</row>
    <row r="68" s="2" customFormat="1" ht="6.96" customHeight="1">
      <c r="A68" s="41"/>
      <c r="B68" s="62"/>
      <c r="C68" s="63"/>
      <c r="D68" s="63"/>
      <c r="E68" s="63"/>
      <c r="F68" s="63"/>
      <c r="G68" s="63"/>
      <c r="H68" s="63"/>
      <c r="I68" s="63"/>
      <c r="J68" s="63"/>
      <c r="K68" s="63"/>
      <c r="L68" s="137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</row>
    <row r="72" s="2" customFormat="1" ht="6.96" customHeight="1">
      <c r="A72" s="41"/>
      <c r="B72" s="64"/>
      <c r="C72" s="65"/>
      <c r="D72" s="65"/>
      <c r="E72" s="65"/>
      <c r="F72" s="65"/>
      <c r="G72" s="65"/>
      <c r="H72" s="65"/>
      <c r="I72" s="65"/>
      <c r="J72" s="65"/>
      <c r="K72" s="65"/>
      <c r="L72" s="137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</row>
    <row r="73" s="2" customFormat="1" ht="24.96" customHeight="1">
      <c r="A73" s="41"/>
      <c r="B73" s="42"/>
      <c r="C73" s="25" t="s">
        <v>135</v>
      </c>
      <c r="D73" s="43"/>
      <c r="E73" s="43"/>
      <c r="F73" s="43"/>
      <c r="G73" s="43"/>
      <c r="H73" s="43"/>
      <c r="I73" s="43"/>
      <c r="J73" s="43"/>
      <c r="K73" s="43"/>
      <c r="L73" s="137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</row>
    <row r="74" s="2" customFormat="1" ht="6.96" customHeight="1">
      <c r="A74" s="41"/>
      <c r="B74" s="42"/>
      <c r="C74" s="43"/>
      <c r="D74" s="43"/>
      <c r="E74" s="43"/>
      <c r="F74" s="43"/>
      <c r="G74" s="43"/>
      <c r="H74" s="43"/>
      <c r="I74" s="43"/>
      <c r="J74" s="43"/>
      <c r="K74" s="43"/>
      <c r="L74" s="137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</row>
    <row r="75" s="2" customFormat="1" ht="12" customHeight="1">
      <c r="A75" s="41"/>
      <c r="B75" s="42"/>
      <c r="C75" s="34" t="s">
        <v>16</v>
      </c>
      <c r="D75" s="43"/>
      <c r="E75" s="43"/>
      <c r="F75" s="43"/>
      <c r="G75" s="43"/>
      <c r="H75" s="43"/>
      <c r="I75" s="43"/>
      <c r="J75" s="43"/>
      <c r="K75" s="43"/>
      <c r="L75" s="137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</row>
    <row r="76" s="2" customFormat="1" ht="16.5" customHeight="1">
      <c r="A76" s="41"/>
      <c r="B76" s="42"/>
      <c r="C76" s="43"/>
      <c r="D76" s="43"/>
      <c r="E76" s="163" t="str">
        <f>E7</f>
        <v>BB úpravy MěÚ Hrádek</v>
      </c>
      <c r="F76" s="34"/>
      <c r="G76" s="34"/>
      <c r="H76" s="34"/>
      <c r="I76" s="43"/>
      <c r="J76" s="43"/>
      <c r="K76" s="43"/>
      <c r="L76" s="137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</row>
    <row r="77" s="2" customFormat="1" ht="12" customHeight="1">
      <c r="A77" s="41"/>
      <c r="B77" s="42"/>
      <c r="C77" s="34" t="s">
        <v>104</v>
      </c>
      <c r="D77" s="43"/>
      <c r="E77" s="43"/>
      <c r="F77" s="43"/>
      <c r="G77" s="43"/>
      <c r="H77" s="43"/>
      <c r="I77" s="43"/>
      <c r="J77" s="43"/>
      <c r="K77" s="43"/>
      <c r="L77" s="137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</row>
    <row r="78" s="2" customFormat="1" ht="16.5" customHeight="1">
      <c r="A78" s="41"/>
      <c r="B78" s="42"/>
      <c r="C78" s="43"/>
      <c r="D78" s="43"/>
      <c r="E78" s="72" t="str">
        <f>E9</f>
        <v>D.2 - Vedlejší rozpočtové náklady</v>
      </c>
      <c r="F78" s="43"/>
      <c r="G78" s="43"/>
      <c r="H78" s="43"/>
      <c r="I78" s="43"/>
      <c r="J78" s="43"/>
      <c r="K78" s="43"/>
      <c r="L78" s="137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</row>
    <row r="79" s="2" customFormat="1" ht="6.96" customHeight="1">
      <c r="A79" s="41"/>
      <c r="B79" s="42"/>
      <c r="C79" s="43"/>
      <c r="D79" s="43"/>
      <c r="E79" s="43"/>
      <c r="F79" s="43"/>
      <c r="G79" s="43"/>
      <c r="H79" s="43"/>
      <c r="I79" s="43"/>
      <c r="J79" s="43"/>
      <c r="K79" s="43"/>
      <c r="L79" s="137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</row>
    <row r="80" s="2" customFormat="1" ht="12" customHeight="1">
      <c r="A80" s="41"/>
      <c r="B80" s="42"/>
      <c r="C80" s="34" t="s">
        <v>22</v>
      </c>
      <c r="D80" s="43"/>
      <c r="E80" s="43"/>
      <c r="F80" s="29" t="str">
        <f>F12</f>
        <v>Hrádek u Rokycan</v>
      </c>
      <c r="G80" s="43"/>
      <c r="H80" s="43"/>
      <c r="I80" s="34" t="s">
        <v>24</v>
      </c>
      <c r="J80" s="75" t="str">
        <f>IF(J12="","",J12)</f>
        <v>9. 5. 2024</v>
      </c>
      <c r="K80" s="43"/>
      <c r="L80" s="137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</row>
    <row r="81" s="2" customFormat="1" ht="6.96" customHeight="1">
      <c r="A81" s="41"/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137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</row>
    <row r="82" s="2" customFormat="1" ht="15.15" customHeight="1">
      <c r="A82" s="41"/>
      <c r="B82" s="42"/>
      <c r="C82" s="34" t="s">
        <v>30</v>
      </c>
      <c r="D82" s="43"/>
      <c r="E82" s="43"/>
      <c r="F82" s="29" t="str">
        <f>E15</f>
        <v xml:space="preserve"> </v>
      </c>
      <c r="G82" s="43"/>
      <c r="H82" s="43"/>
      <c r="I82" s="34" t="s">
        <v>37</v>
      </c>
      <c r="J82" s="39" t="str">
        <f>E21</f>
        <v xml:space="preserve"> </v>
      </c>
      <c r="K82" s="43"/>
      <c r="L82" s="137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</row>
    <row r="83" s="2" customFormat="1" ht="15.15" customHeight="1">
      <c r="A83" s="41"/>
      <c r="B83" s="42"/>
      <c r="C83" s="34" t="s">
        <v>35</v>
      </c>
      <c r="D83" s="43"/>
      <c r="E83" s="43"/>
      <c r="F83" s="29" t="str">
        <f>IF(E18="","",E18)</f>
        <v>Vyplň údaj</v>
      </c>
      <c r="G83" s="43"/>
      <c r="H83" s="43"/>
      <c r="I83" s="34" t="s">
        <v>39</v>
      </c>
      <c r="J83" s="39" t="str">
        <f>E24</f>
        <v xml:space="preserve"> </v>
      </c>
      <c r="K83" s="43"/>
      <c r="L83" s="137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</row>
    <row r="84" s="2" customFormat="1" ht="10.32" customHeight="1">
      <c r="A84" s="41"/>
      <c r="B84" s="42"/>
      <c r="C84" s="43"/>
      <c r="D84" s="43"/>
      <c r="E84" s="43"/>
      <c r="F84" s="43"/>
      <c r="G84" s="43"/>
      <c r="H84" s="43"/>
      <c r="I84" s="43"/>
      <c r="J84" s="43"/>
      <c r="K84" s="43"/>
      <c r="L84" s="137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</row>
    <row r="85" s="11" customFormat="1" ht="29.28" customHeight="1">
      <c r="A85" s="180"/>
      <c r="B85" s="181"/>
      <c r="C85" s="182" t="s">
        <v>136</v>
      </c>
      <c r="D85" s="183" t="s">
        <v>61</v>
      </c>
      <c r="E85" s="183" t="s">
        <v>57</v>
      </c>
      <c r="F85" s="183" t="s">
        <v>58</v>
      </c>
      <c r="G85" s="183" t="s">
        <v>137</v>
      </c>
      <c r="H85" s="183" t="s">
        <v>138</v>
      </c>
      <c r="I85" s="183" t="s">
        <v>139</v>
      </c>
      <c r="J85" s="183" t="s">
        <v>108</v>
      </c>
      <c r="K85" s="184" t="s">
        <v>140</v>
      </c>
      <c r="L85" s="185"/>
      <c r="M85" s="95" t="s">
        <v>32</v>
      </c>
      <c r="N85" s="96" t="s">
        <v>46</v>
      </c>
      <c r="O85" s="96" t="s">
        <v>141</v>
      </c>
      <c r="P85" s="96" t="s">
        <v>142</v>
      </c>
      <c r="Q85" s="96" t="s">
        <v>143</v>
      </c>
      <c r="R85" s="96" t="s">
        <v>144</v>
      </c>
      <c r="S85" s="96" t="s">
        <v>145</v>
      </c>
      <c r="T85" s="97" t="s">
        <v>146</v>
      </c>
      <c r="U85" s="180"/>
      <c r="V85" s="180"/>
      <c r="W85" s="180"/>
      <c r="X85" s="180"/>
      <c r="Y85" s="180"/>
      <c r="Z85" s="180"/>
      <c r="AA85" s="180"/>
      <c r="AB85" s="180"/>
      <c r="AC85" s="180"/>
      <c r="AD85" s="180"/>
      <c r="AE85" s="180"/>
    </row>
    <row r="86" s="2" customFormat="1" ht="22.8" customHeight="1">
      <c r="A86" s="41"/>
      <c r="B86" s="42"/>
      <c r="C86" s="102" t="s">
        <v>147</v>
      </c>
      <c r="D86" s="43"/>
      <c r="E86" s="43"/>
      <c r="F86" s="43"/>
      <c r="G86" s="43"/>
      <c r="H86" s="43"/>
      <c r="I86" s="43"/>
      <c r="J86" s="186">
        <f>BK86</f>
        <v>0</v>
      </c>
      <c r="K86" s="43"/>
      <c r="L86" s="47"/>
      <c r="M86" s="98"/>
      <c r="N86" s="187"/>
      <c r="O86" s="99"/>
      <c r="P86" s="188">
        <f>P87+P91</f>
        <v>0</v>
      </c>
      <c r="Q86" s="99"/>
      <c r="R86" s="188">
        <f>R87+R91</f>
        <v>0</v>
      </c>
      <c r="S86" s="99"/>
      <c r="T86" s="189">
        <f>T87+T91</f>
        <v>0</v>
      </c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T86" s="19" t="s">
        <v>75</v>
      </c>
      <c r="AU86" s="19" t="s">
        <v>109</v>
      </c>
      <c r="BK86" s="190">
        <f>BK87+BK91</f>
        <v>0</v>
      </c>
    </row>
    <row r="87" s="12" customFormat="1" ht="25.92" customHeight="1">
      <c r="A87" s="12"/>
      <c r="B87" s="191"/>
      <c r="C87" s="192"/>
      <c r="D87" s="193" t="s">
        <v>75</v>
      </c>
      <c r="E87" s="194" t="s">
        <v>148</v>
      </c>
      <c r="F87" s="194" t="s">
        <v>149</v>
      </c>
      <c r="G87" s="192"/>
      <c r="H87" s="192"/>
      <c r="I87" s="195"/>
      <c r="J87" s="196">
        <f>BK87</f>
        <v>0</v>
      </c>
      <c r="K87" s="192"/>
      <c r="L87" s="197"/>
      <c r="M87" s="198"/>
      <c r="N87" s="199"/>
      <c r="O87" s="199"/>
      <c r="P87" s="200">
        <f>P88</f>
        <v>0</v>
      </c>
      <c r="Q87" s="199"/>
      <c r="R87" s="200">
        <f>R88</f>
        <v>0</v>
      </c>
      <c r="S87" s="199"/>
      <c r="T87" s="201">
        <f>T88</f>
        <v>0</v>
      </c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R87" s="202" t="s">
        <v>84</v>
      </c>
      <c r="AT87" s="203" t="s">
        <v>75</v>
      </c>
      <c r="AU87" s="203" t="s">
        <v>76</v>
      </c>
      <c r="AY87" s="202" t="s">
        <v>150</v>
      </c>
      <c r="BK87" s="204">
        <f>BK88</f>
        <v>0</v>
      </c>
    </row>
    <row r="88" s="12" customFormat="1" ht="22.8" customHeight="1">
      <c r="A88" s="12"/>
      <c r="B88" s="191"/>
      <c r="C88" s="192"/>
      <c r="D88" s="193" t="s">
        <v>75</v>
      </c>
      <c r="E88" s="205" t="s">
        <v>168</v>
      </c>
      <c r="F88" s="205" t="s">
        <v>244</v>
      </c>
      <c r="G88" s="192"/>
      <c r="H88" s="192"/>
      <c r="I88" s="195"/>
      <c r="J88" s="206">
        <f>BK88</f>
        <v>0</v>
      </c>
      <c r="K88" s="192"/>
      <c r="L88" s="197"/>
      <c r="M88" s="198"/>
      <c r="N88" s="199"/>
      <c r="O88" s="199"/>
      <c r="P88" s="200">
        <f>SUM(P89:P90)</f>
        <v>0</v>
      </c>
      <c r="Q88" s="199"/>
      <c r="R88" s="200">
        <f>SUM(R89:R90)</f>
        <v>0</v>
      </c>
      <c r="S88" s="199"/>
      <c r="T88" s="201">
        <f>SUM(T89:T90)</f>
        <v>0</v>
      </c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R88" s="202" t="s">
        <v>84</v>
      </c>
      <c r="AT88" s="203" t="s">
        <v>75</v>
      </c>
      <c r="AU88" s="203" t="s">
        <v>84</v>
      </c>
      <c r="AY88" s="202" t="s">
        <v>150</v>
      </c>
      <c r="BK88" s="204">
        <f>SUM(BK89:BK90)</f>
        <v>0</v>
      </c>
    </row>
    <row r="89" s="2" customFormat="1" ht="16.5" customHeight="1">
      <c r="A89" s="41"/>
      <c r="B89" s="42"/>
      <c r="C89" s="207" t="s">
        <v>84</v>
      </c>
      <c r="D89" s="207" t="s">
        <v>152</v>
      </c>
      <c r="E89" s="208" t="s">
        <v>1463</v>
      </c>
      <c r="F89" s="209" t="s">
        <v>1464</v>
      </c>
      <c r="G89" s="210" t="s">
        <v>300</v>
      </c>
      <c r="H89" s="211">
        <v>32</v>
      </c>
      <c r="I89" s="212"/>
      <c r="J89" s="213">
        <f>ROUND(I89*H89,2)</f>
        <v>0</v>
      </c>
      <c r="K89" s="209" t="s">
        <v>32</v>
      </c>
      <c r="L89" s="47"/>
      <c r="M89" s="214" t="s">
        <v>32</v>
      </c>
      <c r="N89" s="215" t="s">
        <v>47</v>
      </c>
      <c r="O89" s="87"/>
      <c r="P89" s="216">
        <f>O89*H89</f>
        <v>0</v>
      </c>
      <c r="Q89" s="216">
        <v>0</v>
      </c>
      <c r="R89" s="216">
        <f>Q89*H89</f>
        <v>0</v>
      </c>
      <c r="S89" s="216">
        <v>0</v>
      </c>
      <c r="T89" s="217">
        <f>S89*H89</f>
        <v>0</v>
      </c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R89" s="218" t="s">
        <v>157</v>
      </c>
      <c r="AT89" s="218" t="s">
        <v>152</v>
      </c>
      <c r="AU89" s="218" t="s">
        <v>86</v>
      </c>
      <c r="AY89" s="19" t="s">
        <v>150</v>
      </c>
      <c r="BE89" s="219">
        <f>IF(N89="základní",J89,0)</f>
        <v>0</v>
      </c>
      <c r="BF89" s="219">
        <f>IF(N89="snížená",J89,0)</f>
        <v>0</v>
      </c>
      <c r="BG89" s="219">
        <f>IF(N89="zákl. přenesená",J89,0)</f>
        <v>0</v>
      </c>
      <c r="BH89" s="219">
        <f>IF(N89="sníž. přenesená",J89,0)</f>
        <v>0</v>
      </c>
      <c r="BI89" s="219">
        <f>IF(N89="nulová",J89,0)</f>
        <v>0</v>
      </c>
      <c r="BJ89" s="19" t="s">
        <v>84</v>
      </c>
      <c r="BK89" s="219">
        <f>ROUND(I89*H89,2)</f>
        <v>0</v>
      </c>
      <c r="BL89" s="19" t="s">
        <v>157</v>
      </c>
      <c r="BM89" s="218" t="s">
        <v>1465</v>
      </c>
    </row>
    <row r="90" s="2" customFormat="1">
      <c r="A90" s="41"/>
      <c r="B90" s="42"/>
      <c r="C90" s="43"/>
      <c r="D90" s="227" t="s">
        <v>208</v>
      </c>
      <c r="E90" s="43"/>
      <c r="F90" s="257" t="s">
        <v>1466</v>
      </c>
      <c r="G90" s="43"/>
      <c r="H90" s="43"/>
      <c r="I90" s="222"/>
      <c r="J90" s="43"/>
      <c r="K90" s="43"/>
      <c r="L90" s="47"/>
      <c r="M90" s="223"/>
      <c r="N90" s="224"/>
      <c r="O90" s="87"/>
      <c r="P90" s="87"/>
      <c r="Q90" s="87"/>
      <c r="R90" s="87"/>
      <c r="S90" s="87"/>
      <c r="T90" s="88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T90" s="19" t="s">
        <v>208</v>
      </c>
      <c r="AU90" s="19" t="s">
        <v>86</v>
      </c>
    </row>
    <row r="91" s="12" customFormat="1" ht="25.92" customHeight="1">
      <c r="A91" s="12"/>
      <c r="B91" s="191"/>
      <c r="C91" s="192"/>
      <c r="D91" s="193" t="s">
        <v>75</v>
      </c>
      <c r="E91" s="194" t="s">
        <v>1467</v>
      </c>
      <c r="F91" s="194" t="s">
        <v>100</v>
      </c>
      <c r="G91" s="192"/>
      <c r="H91" s="192"/>
      <c r="I91" s="195"/>
      <c r="J91" s="196">
        <f>BK91</f>
        <v>0</v>
      </c>
      <c r="K91" s="192"/>
      <c r="L91" s="197"/>
      <c r="M91" s="198"/>
      <c r="N91" s="199"/>
      <c r="O91" s="199"/>
      <c r="P91" s="200">
        <f>P92+P101+P116+P119</f>
        <v>0</v>
      </c>
      <c r="Q91" s="199"/>
      <c r="R91" s="200">
        <f>R92+R101+R116+R119</f>
        <v>0</v>
      </c>
      <c r="S91" s="199"/>
      <c r="T91" s="201">
        <f>T92+T101+T116+T119</f>
        <v>0</v>
      </c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R91" s="202" t="s">
        <v>177</v>
      </c>
      <c r="AT91" s="203" t="s">
        <v>75</v>
      </c>
      <c r="AU91" s="203" t="s">
        <v>76</v>
      </c>
      <c r="AY91" s="202" t="s">
        <v>150</v>
      </c>
      <c r="BK91" s="204">
        <f>BK92+BK101+BK116+BK119</f>
        <v>0</v>
      </c>
    </row>
    <row r="92" s="12" customFormat="1" ht="22.8" customHeight="1">
      <c r="A92" s="12"/>
      <c r="B92" s="191"/>
      <c r="C92" s="192"/>
      <c r="D92" s="193" t="s">
        <v>75</v>
      </c>
      <c r="E92" s="205" t="s">
        <v>1468</v>
      </c>
      <c r="F92" s="205" t="s">
        <v>1469</v>
      </c>
      <c r="G92" s="192"/>
      <c r="H92" s="192"/>
      <c r="I92" s="195"/>
      <c r="J92" s="206">
        <f>BK92</f>
        <v>0</v>
      </c>
      <c r="K92" s="192"/>
      <c r="L92" s="197"/>
      <c r="M92" s="198"/>
      <c r="N92" s="199"/>
      <c r="O92" s="199"/>
      <c r="P92" s="200">
        <f>SUM(P93:P100)</f>
        <v>0</v>
      </c>
      <c r="Q92" s="199"/>
      <c r="R92" s="200">
        <f>SUM(R93:R100)</f>
        <v>0</v>
      </c>
      <c r="S92" s="199"/>
      <c r="T92" s="201">
        <f>SUM(T93:T100)</f>
        <v>0</v>
      </c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R92" s="202" t="s">
        <v>177</v>
      </c>
      <c r="AT92" s="203" t="s">
        <v>75</v>
      </c>
      <c r="AU92" s="203" t="s">
        <v>84</v>
      </c>
      <c r="AY92" s="202" t="s">
        <v>150</v>
      </c>
      <c r="BK92" s="204">
        <f>SUM(BK93:BK100)</f>
        <v>0</v>
      </c>
    </row>
    <row r="93" s="2" customFormat="1" ht="16.5" customHeight="1">
      <c r="A93" s="41"/>
      <c r="B93" s="42"/>
      <c r="C93" s="207" t="s">
        <v>86</v>
      </c>
      <c r="D93" s="207" t="s">
        <v>152</v>
      </c>
      <c r="E93" s="208" t="s">
        <v>1470</v>
      </c>
      <c r="F93" s="209" t="s">
        <v>1471</v>
      </c>
      <c r="G93" s="210" t="s">
        <v>1056</v>
      </c>
      <c r="H93" s="211">
        <v>36</v>
      </c>
      <c r="I93" s="212"/>
      <c r="J93" s="213">
        <f>ROUND(I93*H93,2)</f>
        <v>0</v>
      </c>
      <c r="K93" s="209" t="s">
        <v>1472</v>
      </c>
      <c r="L93" s="47"/>
      <c r="M93" s="214" t="s">
        <v>32</v>
      </c>
      <c r="N93" s="215" t="s">
        <v>47</v>
      </c>
      <c r="O93" s="87"/>
      <c r="P93" s="216">
        <f>O93*H93</f>
        <v>0</v>
      </c>
      <c r="Q93" s="216">
        <v>0</v>
      </c>
      <c r="R93" s="216">
        <f>Q93*H93</f>
        <v>0</v>
      </c>
      <c r="S93" s="216">
        <v>0</v>
      </c>
      <c r="T93" s="217">
        <f>S93*H93</f>
        <v>0</v>
      </c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R93" s="218" t="s">
        <v>1473</v>
      </c>
      <c r="AT93" s="218" t="s">
        <v>152</v>
      </c>
      <c r="AU93" s="218" t="s">
        <v>86</v>
      </c>
      <c r="AY93" s="19" t="s">
        <v>150</v>
      </c>
      <c r="BE93" s="219">
        <f>IF(N93="základní",J93,0)</f>
        <v>0</v>
      </c>
      <c r="BF93" s="219">
        <f>IF(N93="snížená",J93,0)</f>
        <v>0</v>
      </c>
      <c r="BG93" s="219">
        <f>IF(N93="zákl. přenesená",J93,0)</f>
        <v>0</v>
      </c>
      <c r="BH93" s="219">
        <f>IF(N93="sníž. přenesená",J93,0)</f>
        <v>0</v>
      </c>
      <c r="BI93" s="219">
        <f>IF(N93="nulová",J93,0)</f>
        <v>0</v>
      </c>
      <c r="BJ93" s="19" t="s">
        <v>84</v>
      </c>
      <c r="BK93" s="219">
        <f>ROUND(I93*H93,2)</f>
        <v>0</v>
      </c>
      <c r="BL93" s="19" t="s">
        <v>1473</v>
      </c>
      <c r="BM93" s="218" t="s">
        <v>1474</v>
      </c>
    </row>
    <row r="94" s="2" customFormat="1">
      <c r="A94" s="41"/>
      <c r="B94" s="42"/>
      <c r="C94" s="43"/>
      <c r="D94" s="220" t="s">
        <v>159</v>
      </c>
      <c r="E94" s="43"/>
      <c r="F94" s="221" t="s">
        <v>1475</v>
      </c>
      <c r="G94" s="43"/>
      <c r="H94" s="43"/>
      <c r="I94" s="222"/>
      <c r="J94" s="43"/>
      <c r="K94" s="43"/>
      <c r="L94" s="47"/>
      <c r="M94" s="223"/>
      <c r="N94" s="224"/>
      <c r="O94" s="87"/>
      <c r="P94" s="87"/>
      <c r="Q94" s="87"/>
      <c r="R94" s="87"/>
      <c r="S94" s="87"/>
      <c r="T94" s="88"/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T94" s="19" t="s">
        <v>159</v>
      </c>
      <c r="AU94" s="19" t="s">
        <v>86</v>
      </c>
    </row>
    <row r="95" s="2" customFormat="1">
      <c r="A95" s="41"/>
      <c r="B95" s="42"/>
      <c r="C95" s="43"/>
      <c r="D95" s="227" t="s">
        <v>208</v>
      </c>
      <c r="E95" s="43"/>
      <c r="F95" s="257" t="s">
        <v>1476</v>
      </c>
      <c r="G95" s="43"/>
      <c r="H95" s="43"/>
      <c r="I95" s="222"/>
      <c r="J95" s="43"/>
      <c r="K95" s="43"/>
      <c r="L95" s="47"/>
      <c r="M95" s="223"/>
      <c r="N95" s="224"/>
      <c r="O95" s="87"/>
      <c r="P95" s="87"/>
      <c r="Q95" s="87"/>
      <c r="R95" s="87"/>
      <c r="S95" s="87"/>
      <c r="T95" s="88"/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T95" s="19" t="s">
        <v>208</v>
      </c>
      <c r="AU95" s="19" t="s">
        <v>86</v>
      </c>
    </row>
    <row r="96" s="2" customFormat="1" ht="16.5" customHeight="1">
      <c r="A96" s="41"/>
      <c r="B96" s="42"/>
      <c r="C96" s="207" t="s">
        <v>168</v>
      </c>
      <c r="D96" s="207" t="s">
        <v>152</v>
      </c>
      <c r="E96" s="208" t="s">
        <v>1477</v>
      </c>
      <c r="F96" s="209" t="s">
        <v>1478</v>
      </c>
      <c r="G96" s="210" t="s">
        <v>253</v>
      </c>
      <c r="H96" s="211">
        <v>1</v>
      </c>
      <c r="I96" s="212"/>
      <c r="J96" s="213">
        <f>ROUND(I96*H96,2)</f>
        <v>0</v>
      </c>
      <c r="K96" s="209" t="s">
        <v>1472</v>
      </c>
      <c r="L96" s="47"/>
      <c r="M96" s="214" t="s">
        <v>32</v>
      </c>
      <c r="N96" s="215" t="s">
        <v>47</v>
      </c>
      <c r="O96" s="87"/>
      <c r="P96" s="216">
        <f>O96*H96</f>
        <v>0</v>
      </c>
      <c r="Q96" s="216">
        <v>0</v>
      </c>
      <c r="R96" s="216">
        <f>Q96*H96</f>
        <v>0</v>
      </c>
      <c r="S96" s="216">
        <v>0</v>
      </c>
      <c r="T96" s="217">
        <f>S96*H96</f>
        <v>0</v>
      </c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R96" s="218" t="s">
        <v>1473</v>
      </c>
      <c r="AT96" s="218" t="s">
        <v>152</v>
      </c>
      <c r="AU96" s="218" t="s">
        <v>86</v>
      </c>
      <c r="AY96" s="19" t="s">
        <v>150</v>
      </c>
      <c r="BE96" s="219">
        <f>IF(N96="základní",J96,0)</f>
        <v>0</v>
      </c>
      <c r="BF96" s="219">
        <f>IF(N96="snížená",J96,0)</f>
        <v>0</v>
      </c>
      <c r="BG96" s="219">
        <f>IF(N96="zákl. přenesená",J96,0)</f>
        <v>0</v>
      </c>
      <c r="BH96" s="219">
        <f>IF(N96="sníž. přenesená",J96,0)</f>
        <v>0</v>
      </c>
      <c r="BI96" s="219">
        <f>IF(N96="nulová",J96,0)</f>
        <v>0</v>
      </c>
      <c r="BJ96" s="19" t="s">
        <v>84</v>
      </c>
      <c r="BK96" s="219">
        <f>ROUND(I96*H96,2)</f>
        <v>0</v>
      </c>
      <c r="BL96" s="19" t="s">
        <v>1473</v>
      </c>
      <c r="BM96" s="218" t="s">
        <v>1479</v>
      </c>
    </row>
    <row r="97" s="2" customFormat="1">
      <c r="A97" s="41"/>
      <c r="B97" s="42"/>
      <c r="C97" s="43"/>
      <c r="D97" s="220" t="s">
        <v>159</v>
      </c>
      <c r="E97" s="43"/>
      <c r="F97" s="221" t="s">
        <v>1480</v>
      </c>
      <c r="G97" s="43"/>
      <c r="H97" s="43"/>
      <c r="I97" s="222"/>
      <c r="J97" s="43"/>
      <c r="K97" s="43"/>
      <c r="L97" s="47"/>
      <c r="M97" s="223"/>
      <c r="N97" s="224"/>
      <c r="O97" s="87"/>
      <c r="P97" s="87"/>
      <c r="Q97" s="87"/>
      <c r="R97" s="87"/>
      <c r="S97" s="87"/>
      <c r="T97" s="88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T97" s="19" t="s">
        <v>159</v>
      </c>
      <c r="AU97" s="19" t="s">
        <v>86</v>
      </c>
    </row>
    <row r="98" s="2" customFormat="1">
      <c r="A98" s="41"/>
      <c r="B98" s="42"/>
      <c r="C98" s="43"/>
      <c r="D98" s="227" t="s">
        <v>208</v>
      </c>
      <c r="E98" s="43"/>
      <c r="F98" s="257" t="s">
        <v>1481</v>
      </c>
      <c r="G98" s="43"/>
      <c r="H98" s="43"/>
      <c r="I98" s="222"/>
      <c r="J98" s="43"/>
      <c r="K98" s="43"/>
      <c r="L98" s="47"/>
      <c r="M98" s="223"/>
      <c r="N98" s="224"/>
      <c r="O98" s="87"/>
      <c r="P98" s="87"/>
      <c r="Q98" s="87"/>
      <c r="R98" s="87"/>
      <c r="S98" s="87"/>
      <c r="T98" s="88"/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T98" s="19" t="s">
        <v>208</v>
      </c>
      <c r="AU98" s="19" t="s">
        <v>86</v>
      </c>
    </row>
    <row r="99" s="2" customFormat="1" ht="16.5" customHeight="1">
      <c r="A99" s="41"/>
      <c r="B99" s="42"/>
      <c r="C99" s="207" t="s">
        <v>157</v>
      </c>
      <c r="D99" s="207" t="s">
        <v>152</v>
      </c>
      <c r="E99" s="208" t="s">
        <v>1482</v>
      </c>
      <c r="F99" s="209" t="s">
        <v>1483</v>
      </c>
      <c r="G99" s="210" t="s">
        <v>253</v>
      </c>
      <c r="H99" s="211">
        <v>1</v>
      </c>
      <c r="I99" s="212"/>
      <c r="J99" s="213">
        <f>ROUND(I99*H99,2)</f>
        <v>0</v>
      </c>
      <c r="K99" s="209" t="s">
        <v>504</v>
      </c>
      <c r="L99" s="47"/>
      <c r="M99" s="214" t="s">
        <v>32</v>
      </c>
      <c r="N99" s="215" t="s">
        <v>47</v>
      </c>
      <c r="O99" s="87"/>
      <c r="P99" s="216">
        <f>O99*H99</f>
        <v>0</v>
      </c>
      <c r="Q99" s="216">
        <v>0</v>
      </c>
      <c r="R99" s="216">
        <f>Q99*H99</f>
        <v>0</v>
      </c>
      <c r="S99" s="216">
        <v>0</v>
      </c>
      <c r="T99" s="217">
        <f>S99*H99</f>
        <v>0</v>
      </c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R99" s="218" t="s">
        <v>1473</v>
      </c>
      <c r="AT99" s="218" t="s">
        <v>152</v>
      </c>
      <c r="AU99" s="218" t="s">
        <v>86</v>
      </c>
      <c r="AY99" s="19" t="s">
        <v>150</v>
      </c>
      <c r="BE99" s="219">
        <f>IF(N99="základní",J99,0)</f>
        <v>0</v>
      </c>
      <c r="BF99" s="219">
        <f>IF(N99="snížená",J99,0)</f>
        <v>0</v>
      </c>
      <c r="BG99" s="219">
        <f>IF(N99="zákl. přenesená",J99,0)</f>
        <v>0</v>
      </c>
      <c r="BH99" s="219">
        <f>IF(N99="sníž. přenesená",J99,0)</f>
        <v>0</v>
      </c>
      <c r="BI99" s="219">
        <f>IF(N99="nulová",J99,0)</f>
        <v>0</v>
      </c>
      <c r="BJ99" s="19" t="s">
        <v>84</v>
      </c>
      <c r="BK99" s="219">
        <f>ROUND(I99*H99,2)</f>
        <v>0</v>
      </c>
      <c r="BL99" s="19" t="s">
        <v>1473</v>
      </c>
      <c r="BM99" s="218" t="s">
        <v>1484</v>
      </c>
    </row>
    <row r="100" s="2" customFormat="1">
      <c r="A100" s="41"/>
      <c r="B100" s="42"/>
      <c r="C100" s="43"/>
      <c r="D100" s="220" t="s">
        <v>159</v>
      </c>
      <c r="E100" s="43"/>
      <c r="F100" s="221" t="s">
        <v>1485</v>
      </c>
      <c r="G100" s="43"/>
      <c r="H100" s="43"/>
      <c r="I100" s="222"/>
      <c r="J100" s="43"/>
      <c r="K100" s="43"/>
      <c r="L100" s="47"/>
      <c r="M100" s="223"/>
      <c r="N100" s="224"/>
      <c r="O100" s="87"/>
      <c r="P100" s="87"/>
      <c r="Q100" s="87"/>
      <c r="R100" s="87"/>
      <c r="S100" s="87"/>
      <c r="T100" s="88"/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T100" s="19" t="s">
        <v>159</v>
      </c>
      <c r="AU100" s="19" t="s">
        <v>86</v>
      </c>
    </row>
    <row r="101" s="12" customFormat="1" ht="22.8" customHeight="1">
      <c r="A101" s="12"/>
      <c r="B101" s="191"/>
      <c r="C101" s="192"/>
      <c r="D101" s="193" t="s">
        <v>75</v>
      </c>
      <c r="E101" s="205" t="s">
        <v>1486</v>
      </c>
      <c r="F101" s="205" t="s">
        <v>1487</v>
      </c>
      <c r="G101" s="192"/>
      <c r="H101" s="192"/>
      <c r="I101" s="195"/>
      <c r="J101" s="206">
        <f>BK101</f>
        <v>0</v>
      </c>
      <c r="K101" s="192"/>
      <c r="L101" s="197"/>
      <c r="M101" s="198"/>
      <c r="N101" s="199"/>
      <c r="O101" s="199"/>
      <c r="P101" s="200">
        <f>SUM(P102:P115)</f>
        <v>0</v>
      </c>
      <c r="Q101" s="199"/>
      <c r="R101" s="200">
        <f>SUM(R102:R115)</f>
        <v>0</v>
      </c>
      <c r="S101" s="199"/>
      <c r="T101" s="201">
        <f>SUM(T102:T115)</f>
        <v>0</v>
      </c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R101" s="202" t="s">
        <v>177</v>
      </c>
      <c r="AT101" s="203" t="s">
        <v>75</v>
      </c>
      <c r="AU101" s="203" t="s">
        <v>84</v>
      </c>
      <c r="AY101" s="202" t="s">
        <v>150</v>
      </c>
      <c r="BK101" s="204">
        <f>SUM(BK102:BK115)</f>
        <v>0</v>
      </c>
    </row>
    <row r="102" s="2" customFormat="1" ht="16.5" customHeight="1">
      <c r="A102" s="41"/>
      <c r="B102" s="42"/>
      <c r="C102" s="207" t="s">
        <v>177</v>
      </c>
      <c r="D102" s="207" t="s">
        <v>152</v>
      </c>
      <c r="E102" s="208" t="s">
        <v>1488</v>
      </c>
      <c r="F102" s="209" t="s">
        <v>1487</v>
      </c>
      <c r="G102" s="210" t="s">
        <v>253</v>
      </c>
      <c r="H102" s="211">
        <v>1</v>
      </c>
      <c r="I102" s="212"/>
      <c r="J102" s="213">
        <f>ROUND(I102*H102,2)</f>
        <v>0</v>
      </c>
      <c r="K102" s="209" t="s">
        <v>1472</v>
      </c>
      <c r="L102" s="47"/>
      <c r="M102" s="214" t="s">
        <v>32</v>
      </c>
      <c r="N102" s="215" t="s">
        <v>47</v>
      </c>
      <c r="O102" s="87"/>
      <c r="P102" s="216">
        <f>O102*H102</f>
        <v>0</v>
      </c>
      <c r="Q102" s="216">
        <v>0</v>
      </c>
      <c r="R102" s="216">
        <f>Q102*H102</f>
        <v>0</v>
      </c>
      <c r="S102" s="216">
        <v>0</v>
      </c>
      <c r="T102" s="217">
        <f>S102*H102</f>
        <v>0</v>
      </c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R102" s="218" t="s">
        <v>1473</v>
      </c>
      <c r="AT102" s="218" t="s">
        <v>152</v>
      </c>
      <c r="AU102" s="218" t="s">
        <v>86</v>
      </c>
      <c r="AY102" s="19" t="s">
        <v>150</v>
      </c>
      <c r="BE102" s="219">
        <f>IF(N102="základní",J102,0)</f>
        <v>0</v>
      </c>
      <c r="BF102" s="219">
        <f>IF(N102="snížená",J102,0)</f>
        <v>0</v>
      </c>
      <c r="BG102" s="219">
        <f>IF(N102="zákl. přenesená",J102,0)</f>
        <v>0</v>
      </c>
      <c r="BH102" s="219">
        <f>IF(N102="sníž. přenesená",J102,0)</f>
        <v>0</v>
      </c>
      <c r="BI102" s="219">
        <f>IF(N102="nulová",J102,0)</f>
        <v>0</v>
      </c>
      <c r="BJ102" s="19" t="s">
        <v>84</v>
      </c>
      <c r="BK102" s="219">
        <f>ROUND(I102*H102,2)</f>
        <v>0</v>
      </c>
      <c r="BL102" s="19" t="s">
        <v>1473</v>
      </c>
      <c r="BM102" s="218" t="s">
        <v>1489</v>
      </c>
    </row>
    <row r="103" s="2" customFormat="1">
      <c r="A103" s="41"/>
      <c r="B103" s="42"/>
      <c r="C103" s="43"/>
      <c r="D103" s="220" t="s">
        <v>159</v>
      </c>
      <c r="E103" s="43"/>
      <c r="F103" s="221" t="s">
        <v>1490</v>
      </c>
      <c r="G103" s="43"/>
      <c r="H103" s="43"/>
      <c r="I103" s="222"/>
      <c r="J103" s="43"/>
      <c r="K103" s="43"/>
      <c r="L103" s="47"/>
      <c r="M103" s="223"/>
      <c r="N103" s="224"/>
      <c r="O103" s="87"/>
      <c r="P103" s="87"/>
      <c r="Q103" s="87"/>
      <c r="R103" s="87"/>
      <c r="S103" s="87"/>
      <c r="T103" s="88"/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T103" s="19" t="s">
        <v>159</v>
      </c>
      <c r="AU103" s="19" t="s">
        <v>86</v>
      </c>
    </row>
    <row r="104" s="2" customFormat="1">
      <c r="A104" s="41"/>
      <c r="B104" s="42"/>
      <c r="C104" s="43"/>
      <c r="D104" s="227" t="s">
        <v>208</v>
      </c>
      <c r="E104" s="43"/>
      <c r="F104" s="257" t="s">
        <v>1491</v>
      </c>
      <c r="G104" s="43"/>
      <c r="H104" s="43"/>
      <c r="I104" s="222"/>
      <c r="J104" s="43"/>
      <c r="K104" s="43"/>
      <c r="L104" s="47"/>
      <c r="M104" s="223"/>
      <c r="N104" s="224"/>
      <c r="O104" s="87"/>
      <c r="P104" s="87"/>
      <c r="Q104" s="87"/>
      <c r="R104" s="87"/>
      <c r="S104" s="87"/>
      <c r="T104" s="88"/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T104" s="19" t="s">
        <v>208</v>
      </c>
      <c r="AU104" s="19" t="s">
        <v>86</v>
      </c>
    </row>
    <row r="105" s="2" customFormat="1" ht="16.5" customHeight="1">
      <c r="A105" s="41"/>
      <c r="B105" s="42"/>
      <c r="C105" s="207" t="s">
        <v>184</v>
      </c>
      <c r="D105" s="207" t="s">
        <v>152</v>
      </c>
      <c r="E105" s="208" t="s">
        <v>1492</v>
      </c>
      <c r="F105" s="209" t="s">
        <v>1493</v>
      </c>
      <c r="G105" s="210" t="s">
        <v>253</v>
      </c>
      <c r="H105" s="211">
        <v>1</v>
      </c>
      <c r="I105" s="212"/>
      <c r="J105" s="213">
        <f>ROUND(I105*H105,2)</f>
        <v>0</v>
      </c>
      <c r="K105" s="209" t="s">
        <v>1472</v>
      </c>
      <c r="L105" s="47"/>
      <c r="M105" s="214" t="s">
        <v>32</v>
      </c>
      <c r="N105" s="215" t="s">
        <v>47</v>
      </c>
      <c r="O105" s="87"/>
      <c r="P105" s="216">
        <f>O105*H105</f>
        <v>0</v>
      </c>
      <c r="Q105" s="216">
        <v>0</v>
      </c>
      <c r="R105" s="216">
        <f>Q105*H105</f>
        <v>0</v>
      </c>
      <c r="S105" s="216">
        <v>0</v>
      </c>
      <c r="T105" s="217">
        <f>S105*H105</f>
        <v>0</v>
      </c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R105" s="218" t="s">
        <v>1473</v>
      </c>
      <c r="AT105" s="218" t="s">
        <v>152</v>
      </c>
      <c r="AU105" s="218" t="s">
        <v>86</v>
      </c>
      <c r="AY105" s="19" t="s">
        <v>150</v>
      </c>
      <c r="BE105" s="219">
        <f>IF(N105="základní",J105,0)</f>
        <v>0</v>
      </c>
      <c r="BF105" s="219">
        <f>IF(N105="snížená",J105,0)</f>
        <v>0</v>
      </c>
      <c r="BG105" s="219">
        <f>IF(N105="zákl. přenesená",J105,0)</f>
        <v>0</v>
      </c>
      <c r="BH105" s="219">
        <f>IF(N105="sníž. přenesená",J105,0)</f>
        <v>0</v>
      </c>
      <c r="BI105" s="219">
        <f>IF(N105="nulová",J105,0)</f>
        <v>0</v>
      </c>
      <c r="BJ105" s="19" t="s">
        <v>84</v>
      </c>
      <c r="BK105" s="219">
        <f>ROUND(I105*H105,2)</f>
        <v>0</v>
      </c>
      <c r="BL105" s="19" t="s">
        <v>1473</v>
      </c>
      <c r="BM105" s="218" t="s">
        <v>1494</v>
      </c>
    </row>
    <row r="106" s="2" customFormat="1">
      <c r="A106" s="41"/>
      <c r="B106" s="42"/>
      <c r="C106" s="43"/>
      <c r="D106" s="220" t="s">
        <v>159</v>
      </c>
      <c r="E106" s="43"/>
      <c r="F106" s="221" t="s">
        <v>1495</v>
      </c>
      <c r="G106" s="43"/>
      <c r="H106" s="43"/>
      <c r="I106" s="222"/>
      <c r="J106" s="43"/>
      <c r="K106" s="43"/>
      <c r="L106" s="47"/>
      <c r="M106" s="223"/>
      <c r="N106" s="224"/>
      <c r="O106" s="87"/>
      <c r="P106" s="87"/>
      <c r="Q106" s="87"/>
      <c r="R106" s="87"/>
      <c r="S106" s="87"/>
      <c r="T106" s="88"/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T106" s="19" t="s">
        <v>159</v>
      </c>
      <c r="AU106" s="19" t="s">
        <v>86</v>
      </c>
    </row>
    <row r="107" s="2" customFormat="1">
      <c r="A107" s="41"/>
      <c r="B107" s="42"/>
      <c r="C107" s="43"/>
      <c r="D107" s="227" t="s">
        <v>208</v>
      </c>
      <c r="E107" s="43"/>
      <c r="F107" s="257" t="s">
        <v>1496</v>
      </c>
      <c r="G107" s="43"/>
      <c r="H107" s="43"/>
      <c r="I107" s="222"/>
      <c r="J107" s="43"/>
      <c r="K107" s="43"/>
      <c r="L107" s="47"/>
      <c r="M107" s="223"/>
      <c r="N107" s="224"/>
      <c r="O107" s="87"/>
      <c r="P107" s="87"/>
      <c r="Q107" s="87"/>
      <c r="R107" s="87"/>
      <c r="S107" s="87"/>
      <c r="T107" s="88"/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  <c r="AT107" s="19" t="s">
        <v>208</v>
      </c>
      <c r="AU107" s="19" t="s">
        <v>86</v>
      </c>
    </row>
    <row r="108" s="2" customFormat="1" ht="16.5" customHeight="1">
      <c r="A108" s="41"/>
      <c r="B108" s="42"/>
      <c r="C108" s="207" t="s">
        <v>189</v>
      </c>
      <c r="D108" s="207" t="s">
        <v>152</v>
      </c>
      <c r="E108" s="208" t="s">
        <v>1497</v>
      </c>
      <c r="F108" s="209" t="s">
        <v>1498</v>
      </c>
      <c r="G108" s="210" t="s">
        <v>253</v>
      </c>
      <c r="H108" s="211">
        <v>1</v>
      </c>
      <c r="I108" s="212"/>
      <c r="J108" s="213">
        <f>ROUND(I108*H108,2)</f>
        <v>0</v>
      </c>
      <c r="K108" s="209" t="s">
        <v>1472</v>
      </c>
      <c r="L108" s="47"/>
      <c r="M108" s="214" t="s">
        <v>32</v>
      </c>
      <c r="N108" s="215" t="s">
        <v>47</v>
      </c>
      <c r="O108" s="87"/>
      <c r="P108" s="216">
        <f>O108*H108</f>
        <v>0</v>
      </c>
      <c r="Q108" s="216">
        <v>0</v>
      </c>
      <c r="R108" s="216">
        <f>Q108*H108</f>
        <v>0</v>
      </c>
      <c r="S108" s="216">
        <v>0</v>
      </c>
      <c r="T108" s="217">
        <f>S108*H108</f>
        <v>0</v>
      </c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  <c r="AR108" s="218" t="s">
        <v>1473</v>
      </c>
      <c r="AT108" s="218" t="s">
        <v>152</v>
      </c>
      <c r="AU108" s="218" t="s">
        <v>86</v>
      </c>
      <c r="AY108" s="19" t="s">
        <v>150</v>
      </c>
      <c r="BE108" s="219">
        <f>IF(N108="základní",J108,0)</f>
        <v>0</v>
      </c>
      <c r="BF108" s="219">
        <f>IF(N108="snížená",J108,0)</f>
        <v>0</v>
      </c>
      <c r="BG108" s="219">
        <f>IF(N108="zákl. přenesená",J108,0)</f>
        <v>0</v>
      </c>
      <c r="BH108" s="219">
        <f>IF(N108="sníž. přenesená",J108,0)</f>
        <v>0</v>
      </c>
      <c r="BI108" s="219">
        <f>IF(N108="nulová",J108,0)</f>
        <v>0</v>
      </c>
      <c r="BJ108" s="19" t="s">
        <v>84</v>
      </c>
      <c r="BK108" s="219">
        <f>ROUND(I108*H108,2)</f>
        <v>0</v>
      </c>
      <c r="BL108" s="19" t="s">
        <v>1473</v>
      </c>
      <c r="BM108" s="218" t="s">
        <v>1499</v>
      </c>
    </row>
    <row r="109" s="2" customFormat="1">
      <c r="A109" s="41"/>
      <c r="B109" s="42"/>
      <c r="C109" s="43"/>
      <c r="D109" s="220" t="s">
        <v>159</v>
      </c>
      <c r="E109" s="43"/>
      <c r="F109" s="221" t="s">
        <v>1500</v>
      </c>
      <c r="G109" s="43"/>
      <c r="H109" s="43"/>
      <c r="I109" s="222"/>
      <c r="J109" s="43"/>
      <c r="K109" s="43"/>
      <c r="L109" s="47"/>
      <c r="M109" s="223"/>
      <c r="N109" s="224"/>
      <c r="O109" s="87"/>
      <c r="P109" s="87"/>
      <c r="Q109" s="87"/>
      <c r="R109" s="87"/>
      <c r="S109" s="87"/>
      <c r="T109" s="88"/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  <c r="AT109" s="19" t="s">
        <v>159</v>
      </c>
      <c r="AU109" s="19" t="s">
        <v>86</v>
      </c>
    </row>
    <row r="110" s="2" customFormat="1">
      <c r="A110" s="41"/>
      <c r="B110" s="42"/>
      <c r="C110" s="43"/>
      <c r="D110" s="227" t="s">
        <v>208</v>
      </c>
      <c r="E110" s="43"/>
      <c r="F110" s="257" t="s">
        <v>1501</v>
      </c>
      <c r="G110" s="43"/>
      <c r="H110" s="43"/>
      <c r="I110" s="222"/>
      <c r="J110" s="43"/>
      <c r="K110" s="43"/>
      <c r="L110" s="47"/>
      <c r="M110" s="223"/>
      <c r="N110" s="224"/>
      <c r="O110" s="87"/>
      <c r="P110" s="87"/>
      <c r="Q110" s="87"/>
      <c r="R110" s="87"/>
      <c r="S110" s="87"/>
      <c r="T110" s="88"/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  <c r="AT110" s="19" t="s">
        <v>208</v>
      </c>
      <c r="AU110" s="19" t="s">
        <v>86</v>
      </c>
    </row>
    <row r="111" s="2" customFormat="1" ht="16.5" customHeight="1">
      <c r="A111" s="41"/>
      <c r="B111" s="42"/>
      <c r="C111" s="207" t="s">
        <v>196</v>
      </c>
      <c r="D111" s="207" t="s">
        <v>152</v>
      </c>
      <c r="E111" s="208" t="s">
        <v>1502</v>
      </c>
      <c r="F111" s="209" t="s">
        <v>1503</v>
      </c>
      <c r="G111" s="210" t="s">
        <v>1090</v>
      </c>
      <c r="H111" s="211">
        <v>1</v>
      </c>
      <c r="I111" s="212"/>
      <c r="J111" s="213">
        <f>ROUND(I111*H111,2)</f>
        <v>0</v>
      </c>
      <c r="K111" s="209" t="s">
        <v>1472</v>
      </c>
      <c r="L111" s="47"/>
      <c r="M111" s="214" t="s">
        <v>32</v>
      </c>
      <c r="N111" s="215" t="s">
        <v>47</v>
      </c>
      <c r="O111" s="87"/>
      <c r="P111" s="216">
        <f>O111*H111</f>
        <v>0</v>
      </c>
      <c r="Q111" s="216">
        <v>0</v>
      </c>
      <c r="R111" s="216">
        <f>Q111*H111</f>
        <v>0</v>
      </c>
      <c r="S111" s="216">
        <v>0</v>
      </c>
      <c r="T111" s="217">
        <f>S111*H111</f>
        <v>0</v>
      </c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R111" s="218" t="s">
        <v>1473</v>
      </c>
      <c r="AT111" s="218" t="s">
        <v>152</v>
      </c>
      <c r="AU111" s="218" t="s">
        <v>86</v>
      </c>
      <c r="AY111" s="19" t="s">
        <v>150</v>
      </c>
      <c r="BE111" s="219">
        <f>IF(N111="základní",J111,0)</f>
        <v>0</v>
      </c>
      <c r="BF111" s="219">
        <f>IF(N111="snížená",J111,0)</f>
        <v>0</v>
      </c>
      <c r="BG111" s="219">
        <f>IF(N111="zákl. přenesená",J111,0)</f>
        <v>0</v>
      </c>
      <c r="BH111" s="219">
        <f>IF(N111="sníž. přenesená",J111,0)</f>
        <v>0</v>
      </c>
      <c r="BI111" s="219">
        <f>IF(N111="nulová",J111,0)</f>
        <v>0</v>
      </c>
      <c r="BJ111" s="19" t="s">
        <v>84</v>
      </c>
      <c r="BK111" s="219">
        <f>ROUND(I111*H111,2)</f>
        <v>0</v>
      </c>
      <c r="BL111" s="19" t="s">
        <v>1473</v>
      </c>
      <c r="BM111" s="218" t="s">
        <v>1504</v>
      </c>
    </row>
    <row r="112" s="2" customFormat="1">
      <c r="A112" s="41"/>
      <c r="B112" s="42"/>
      <c r="C112" s="43"/>
      <c r="D112" s="220" t="s">
        <v>159</v>
      </c>
      <c r="E112" s="43"/>
      <c r="F112" s="221" t="s">
        <v>1505</v>
      </c>
      <c r="G112" s="43"/>
      <c r="H112" s="43"/>
      <c r="I112" s="222"/>
      <c r="J112" s="43"/>
      <c r="K112" s="43"/>
      <c r="L112" s="47"/>
      <c r="M112" s="223"/>
      <c r="N112" s="224"/>
      <c r="O112" s="87"/>
      <c r="P112" s="87"/>
      <c r="Q112" s="87"/>
      <c r="R112" s="87"/>
      <c r="S112" s="87"/>
      <c r="T112" s="88"/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T112" s="19" t="s">
        <v>159</v>
      </c>
      <c r="AU112" s="19" t="s">
        <v>86</v>
      </c>
    </row>
    <row r="113" s="2" customFormat="1" ht="16.5" customHeight="1">
      <c r="A113" s="41"/>
      <c r="B113" s="42"/>
      <c r="C113" s="207" t="s">
        <v>203</v>
      </c>
      <c r="D113" s="207" t="s">
        <v>152</v>
      </c>
      <c r="E113" s="208" t="s">
        <v>1506</v>
      </c>
      <c r="F113" s="209" t="s">
        <v>1507</v>
      </c>
      <c r="G113" s="210" t="s">
        <v>253</v>
      </c>
      <c r="H113" s="211">
        <v>1</v>
      </c>
      <c r="I113" s="212"/>
      <c r="J113" s="213">
        <f>ROUND(I113*H113,2)</f>
        <v>0</v>
      </c>
      <c r="K113" s="209" t="s">
        <v>1472</v>
      </c>
      <c r="L113" s="47"/>
      <c r="M113" s="214" t="s">
        <v>32</v>
      </c>
      <c r="N113" s="215" t="s">
        <v>47</v>
      </c>
      <c r="O113" s="87"/>
      <c r="P113" s="216">
        <f>O113*H113</f>
        <v>0</v>
      </c>
      <c r="Q113" s="216">
        <v>0</v>
      </c>
      <c r="R113" s="216">
        <f>Q113*H113</f>
        <v>0</v>
      </c>
      <c r="S113" s="216">
        <v>0</v>
      </c>
      <c r="T113" s="217">
        <f>S113*H113</f>
        <v>0</v>
      </c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  <c r="AR113" s="218" t="s">
        <v>1473</v>
      </c>
      <c r="AT113" s="218" t="s">
        <v>152</v>
      </c>
      <c r="AU113" s="218" t="s">
        <v>86</v>
      </c>
      <c r="AY113" s="19" t="s">
        <v>150</v>
      </c>
      <c r="BE113" s="219">
        <f>IF(N113="základní",J113,0)</f>
        <v>0</v>
      </c>
      <c r="BF113" s="219">
        <f>IF(N113="snížená",J113,0)</f>
        <v>0</v>
      </c>
      <c r="BG113" s="219">
        <f>IF(N113="zákl. přenesená",J113,0)</f>
        <v>0</v>
      </c>
      <c r="BH113" s="219">
        <f>IF(N113="sníž. přenesená",J113,0)</f>
        <v>0</v>
      </c>
      <c r="BI113" s="219">
        <f>IF(N113="nulová",J113,0)</f>
        <v>0</v>
      </c>
      <c r="BJ113" s="19" t="s">
        <v>84</v>
      </c>
      <c r="BK113" s="219">
        <f>ROUND(I113*H113,2)</f>
        <v>0</v>
      </c>
      <c r="BL113" s="19" t="s">
        <v>1473</v>
      </c>
      <c r="BM113" s="218" t="s">
        <v>1508</v>
      </c>
    </row>
    <row r="114" s="2" customFormat="1">
      <c r="A114" s="41"/>
      <c r="B114" s="42"/>
      <c r="C114" s="43"/>
      <c r="D114" s="220" t="s">
        <v>159</v>
      </c>
      <c r="E114" s="43"/>
      <c r="F114" s="221" t="s">
        <v>1509</v>
      </c>
      <c r="G114" s="43"/>
      <c r="H114" s="43"/>
      <c r="I114" s="222"/>
      <c r="J114" s="43"/>
      <c r="K114" s="43"/>
      <c r="L114" s="47"/>
      <c r="M114" s="223"/>
      <c r="N114" s="224"/>
      <c r="O114" s="87"/>
      <c r="P114" s="87"/>
      <c r="Q114" s="87"/>
      <c r="R114" s="87"/>
      <c r="S114" s="87"/>
      <c r="T114" s="88"/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T114" s="19" t="s">
        <v>159</v>
      </c>
      <c r="AU114" s="19" t="s">
        <v>86</v>
      </c>
    </row>
    <row r="115" s="2" customFormat="1">
      <c r="A115" s="41"/>
      <c r="B115" s="42"/>
      <c r="C115" s="43"/>
      <c r="D115" s="227" t="s">
        <v>208</v>
      </c>
      <c r="E115" s="43"/>
      <c r="F115" s="257" t="s">
        <v>1510</v>
      </c>
      <c r="G115" s="43"/>
      <c r="H115" s="43"/>
      <c r="I115" s="222"/>
      <c r="J115" s="43"/>
      <c r="K115" s="43"/>
      <c r="L115" s="47"/>
      <c r="M115" s="223"/>
      <c r="N115" s="224"/>
      <c r="O115" s="87"/>
      <c r="P115" s="87"/>
      <c r="Q115" s="87"/>
      <c r="R115" s="87"/>
      <c r="S115" s="87"/>
      <c r="T115" s="88"/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  <c r="AT115" s="19" t="s">
        <v>208</v>
      </c>
      <c r="AU115" s="19" t="s">
        <v>86</v>
      </c>
    </row>
    <row r="116" s="12" customFormat="1" ht="22.8" customHeight="1">
      <c r="A116" s="12"/>
      <c r="B116" s="191"/>
      <c r="C116" s="192"/>
      <c r="D116" s="193" t="s">
        <v>75</v>
      </c>
      <c r="E116" s="205" t="s">
        <v>1511</v>
      </c>
      <c r="F116" s="205" t="s">
        <v>1512</v>
      </c>
      <c r="G116" s="192"/>
      <c r="H116" s="192"/>
      <c r="I116" s="195"/>
      <c r="J116" s="206">
        <f>BK116</f>
        <v>0</v>
      </c>
      <c r="K116" s="192"/>
      <c r="L116" s="197"/>
      <c r="M116" s="198"/>
      <c r="N116" s="199"/>
      <c r="O116" s="199"/>
      <c r="P116" s="200">
        <f>SUM(P117:P118)</f>
        <v>0</v>
      </c>
      <c r="Q116" s="199"/>
      <c r="R116" s="200">
        <f>SUM(R117:R118)</f>
        <v>0</v>
      </c>
      <c r="S116" s="199"/>
      <c r="T116" s="201">
        <f>SUM(T117:T118)</f>
        <v>0</v>
      </c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R116" s="202" t="s">
        <v>177</v>
      </c>
      <c r="AT116" s="203" t="s">
        <v>75</v>
      </c>
      <c r="AU116" s="203" t="s">
        <v>84</v>
      </c>
      <c r="AY116" s="202" t="s">
        <v>150</v>
      </c>
      <c r="BK116" s="204">
        <f>SUM(BK117:BK118)</f>
        <v>0</v>
      </c>
    </row>
    <row r="117" s="2" customFormat="1" ht="16.5" customHeight="1">
      <c r="A117" s="41"/>
      <c r="B117" s="42"/>
      <c r="C117" s="207" t="s">
        <v>211</v>
      </c>
      <c r="D117" s="207" t="s">
        <v>152</v>
      </c>
      <c r="E117" s="208" t="s">
        <v>1513</v>
      </c>
      <c r="F117" s="209" t="s">
        <v>1512</v>
      </c>
      <c r="G117" s="210" t="s">
        <v>253</v>
      </c>
      <c r="H117" s="211">
        <v>1</v>
      </c>
      <c r="I117" s="212"/>
      <c r="J117" s="213">
        <f>ROUND(I117*H117,2)</f>
        <v>0</v>
      </c>
      <c r="K117" s="209" t="s">
        <v>1472</v>
      </c>
      <c r="L117" s="47"/>
      <c r="M117" s="214" t="s">
        <v>32</v>
      </c>
      <c r="N117" s="215" t="s">
        <v>47</v>
      </c>
      <c r="O117" s="87"/>
      <c r="P117" s="216">
        <f>O117*H117</f>
        <v>0</v>
      </c>
      <c r="Q117" s="216">
        <v>0</v>
      </c>
      <c r="R117" s="216">
        <f>Q117*H117</f>
        <v>0</v>
      </c>
      <c r="S117" s="216">
        <v>0</v>
      </c>
      <c r="T117" s="217">
        <f>S117*H117</f>
        <v>0</v>
      </c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  <c r="AE117" s="41"/>
      <c r="AR117" s="218" t="s">
        <v>1473</v>
      </c>
      <c r="AT117" s="218" t="s">
        <v>152</v>
      </c>
      <c r="AU117" s="218" t="s">
        <v>86</v>
      </c>
      <c r="AY117" s="19" t="s">
        <v>150</v>
      </c>
      <c r="BE117" s="219">
        <f>IF(N117="základní",J117,0)</f>
        <v>0</v>
      </c>
      <c r="BF117" s="219">
        <f>IF(N117="snížená",J117,0)</f>
        <v>0</v>
      </c>
      <c r="BG117" s="219">
        <f>IF(N117="zákl. přenesená",J117,0)</f>
        <v>0</v>
      </c>
      <c r="BH117" s="219">
        <f>IF(N117="sníž. přenesená",J117,0)</f>
        <v>0</v>
      </c>
      <c r="BI117" s="219">
        <f>IF(N117="nulová",J117,0)</f>
        <v>0</v>
      </c>
      <c r="BJ117" s="19" t="s">
        <v>84</v>
      </c>
      <c r="BK117" s="219">
        <f>ROUND(I117*H117,2)</f>
        <v>0</v>
      </c>
      <c r="BL117" s="19" t="s">
        <v>1473</v>
      </c>
      <c r="BM117" s="218" t="s">
        <v>1514</v>
      </c>
    </row>
    <row r="118" s="2" customFormat="1">
      <c r="A118" s="41"/>
      <c r="B118" s="42"/>
      <c r="C118" s="43"/>
      <c r="D118" s="220" t="s">
        <v>159</v>
      </c>
      <c r="E118" s="43"/>
      <c r="F118" s="221" t="s">
        <v>1515</v>
      </c>
      <c r="G118" s="43"/>
      <c r="H118" s="43"/>
      <c r="I118" s="222"/>
      <c r="J118" s="43"/>
      <c r="K118" s="43"/>
      <c r="L118" s="47"/>
      <c r="M118" s="223"/>
      <c r="N118" s="224"/>
      <c r="O118" s="87"/>
      <c r="P118" s="87"/>
      <c r="Q118" s="87"/>
      <c r="R118" s="87"/>
      <c r="S118" s="87"/>
      <c r="T118" s="88"/>
      <c r="U118" s="41"/>
      <c r="V118" s="41"/>
      <c r="W118" s="41"/>
      <c r="X118" s="41"/>
      <c r="Y118" s="41"/>
      <c r="Z118" s="41"/>
      <c r="AA118" s="41"/>
      <c r="AB118" s="41"/>
      <c r="AC118" s="41"/>
      <c r="AD118" s="41"/>
      <c r="AE118" s="41"/>
      <c r="AT118" s="19" t="s">
        <v>159</v>
      </c>
      <c r="AU118" s="19" t="s">
        <v>86</v>
      </c>
    </row>
    <row r="119" s="12" customFormat="1" ht="22.8" customHeight="1">
      <c r="A119" s="12"/>
      <c r="B119" s="191"/>
      <c r="C119" s="192"/>
      <c r="D119" s="193" t="s">
        <v>75</v>
      </c>
      <c r="E119" s="205" t="s">
        <v>1516</v>
      </c>
      <c r="F119" s="205" t="s">
        <v>1517</v>
      </c>
      <c r="G119" s="192"/>
      <c r="H119" s="192"/>
      <c r="I119" s="195"/>
      <c r="J119" s="206">
        <f>BK119</f>
        <v>0</v>
      </c>
      <c r="K119" s="192"/>
      <c r="L119" s="197"/>
      <c r="M119" s="198"/>
      <c r="N119" s="199"/>
      <c r="O119" s="199"/>
      <c r="P119" s="200">
        <f>SUM(P120:P122)</f>
        <v>0</v>
      </c>
      <c r="Q119" s="199"/>
      <c r="R119" s="200">
        <f>SUM(R120:R122)</f>
        <v>0</v>
      </c>
      <c r="S119" s="199"/>
      <c r="T119" s="201">
        <f>SUM(T120:T122)</f>
        <v>0</v>
      </c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R119" s="202" t="s">
        <v>177</v>
      </c>
      <c r="AT119" s="203" t="s">
        <v>75</v>
      </c>
      <c r="AU119" s="203" t="s">
        <v>84</v>
      </c>
      <c r="AY119" s="202" t="s">
        <v>150</v>
      </c>
      <c r="BK119" s="204">
        <f>SUM(BK120:BK122)</f>
        <v>0</v>
      </c>
    </row>
    <row r="120" s="2" customFormat="1" ht="16.5" customHeight="1">
      <c r="A120" s="41"/>
      <c r="B120" s="42"/>
      <c r="C120" s="207" t="s">
        <v>218</v>
      </c>
      <c r="D120" s="207" t="s">
        <v>152</v>
      </c>
      <c r="E120" s="208" t="s">
        <v>1518</v>
      </c>
      <c r="F120" s="209" t="s">
        <v>1519</v>
      </c>
      <c r="G120" s="210" t="s">
        <v>253</v>
      </c>
      <c r="H120" s="211">
        <v>1</v>
      </c>
      <c r="I120" s="212"/>
      <c r="J120" s="213">
        <f>ROUND(I120*H120,2)</f>
        <v>0</v>
      </c>
      <c r="K120" s="209" t="s">
        <v>1472</v>
      </c>
      <c r="L120" s="47"/>
      <c r="M120" s="214" t="s">
        <v>32</v>
      </c>
      <c r="N120" s="215" t="s">
        <v>47</v>
      </c>
      <c r="O120" s="87"/>
      <c r="P120" s="216">
        <f>O120*H120</f>
        <v>0</v>
      </c>
      <c r="Q120" s="216">
        <v>0</v>
      </c>
      <c r="R120" s="216">
        <f>Q120*H120</f>
        <v>0</v>
      </c>
      <c r="S120" s="216">
        <v>0</v>
      </c>
      <c r="T120" s="217">
        <f>S120*H120</f>
        <v>0</v>
      </c>
      <c r="U120" s="41"/>
      <c r="V120" s="41"/>
      <c r="W120" s="41"/>
      <c r="X120" s="41"/>
      <c r="Y120" s="41"/>
      <c r="Z120" s="41"/>
      <c r="AA120" s="41"/>
      <c r="AB120" s="41"/>
      <c r="AC120" s="41"/>
      <c r="AD120" s="41"/>
      <c r="AE120" s="41"/>
      <c r="AR120" s="218" t="s">
        <v>1473</v>
      </c>
      <c r="AT120" s="218" t="s">
        <v>152</v>
      </c>
      <c r="AU120" s="218" t="s">
        <v>86</v>
      </c>
      <c r="AY120" s="19" t="s">
        <v>150</v>
      </c>
      <c r="BE120" s="219">
        <f>IF(N120="základní",J120,0)</f>
        <v>0</v>
      </c>
      <c r="BF120" s="219">
        <f>IF(N120="snížená",J120,0)</f>
        <v>0</v>
      </c>
      <c r="BG120" s="219">
        <f>IF(N120="zákl. přenesená",J120,0)</f>
        <v>0</v>
      </c>
      <c r="BH120" s="219">
        <f>IF(N120="sníž. přenesená",J120,0)</f>
        <v>0</v>
      </c>
      <c r="BI120" s="219">
        <f>IF(N120="nulová",J120,0)</f>
        <v>0</v>
      </c>
      <c r="BJ120" s="19" t="s">
        <v>84</v>
      </c>
      <c r="BK120" s="219">
        <f>ROUND(I120*H120,2)</f>
        <v>0</v>
      </c>
      <c r="BL120" s="19" t="s">
        <v>1473</v>
      </c>
      <c r="BM120" s="218" t="s">
        <v>1520</v>
      </c>
    </row>
    <row r="121" s="2" customFormat="1">
      <c r="A121" s="41"/>
      <c r="B121" s="42"/>
      <c r="C121" s="43"/>
      <c r="D121" s="220" t="s">
        <v>159</v>
      </c>
      <c r="E121" s="43"/>
      <c r="F121" s="221" t="s">
        <v>1521</v>
      </c>
      <c r="G121" s="43"/>
      <c r="H121" s="43"/>
      <c r="I121" s="222"/>
      <c r="J121" s="43"/>
      <c r="K121" s="43"/>
      <c r="L121" s="47"/>
      <c r="M121" s="223"/>
      <c r="N121" s="224"/>
      <c r="O121" s="87"/>
      <c r="P121" s="87"/>
      <c r="Q121" s="87"/>
      <c r="R121" s="87"/>
      <c r="S121" s="87"/>
      <c r="T121" s="88"/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  <c r="AT121" s="19" t="s">
        <v>159</v>
      </c>
      <c r="AU121" s="19" t="s">
        <v>86</v>
      </c>
    </row>
    <row r="122" s="2" customFormat="1">
      <c r="A122" s="41"/>
      <c r="B122" s="42"/>
      <c r="C122" s="43"/>
      <c r="D122" s="227" t="s">
        <v>208</v>
      </c>
      <c r="E122" s="43"/>
      <c r="F122" s="257" t="s">
        <v>1522</v>
      </c>
      <c r="G122" s="43"/>
      <c r="H122" s="43"/>
      <c r="I122" s="222"/>
      <c r="J122" s="43"/>
      <c r="K122" s="43"/>
      <c r="L122" s="47"/>
      <c r="M122" s="269"/>
      <c r="N122" s="270"/>
      <c r="O122" s="271"/>
      <c r="P122" s="271"/>
      <c r="Q122" s="271"/>
      <c r="R122" s="271"/>
      <c r="S122" s="271"/>
      <c r="T122" s="272"/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  <c r="AT122" s="19" t="s">
        <v>208</v>
      </c>
      <c r="AU122" s="19" t="s">
        <v>86</v>
      </c>
    </row>
    <row r="123" s="2" customFormat="1" ht="6.96" customHeight="1">
      <c r="A123" s="41"/>
      <c r="B123" s="62"/>
      <c r="C123" s="63"/>
      <c r="D123" s="63"/>
      <c r="E123" s="63"/>
      <c r="F123" s="63"/>
      <c r="G123" s="63"/>
      <c r="H123" s="63"/>
      <c r="I123" s="63"/>
      <c r="J123" s="63"/>
      <c r="K123" s="63"/>
      <c r="L123" s="47"/>
      <c r="M123" s="41"/>
      <c r="O123" s="41"/>
      <c r="P123" s="41"/>
      <c r="Q123" s="41"/>
      <c r="R123" s="41"/>
      <c r="S123" s="41"/>
      <c r="T123" s="41"/>
      <c r="U123" s="41"/>
      <c r="V123" s="41"/>
      <c r="W123" s="41"/>
      <c r="X123" s="41"/>
      <c r="Y123" s="41"/>
      <c r="Z123" s="41"/>
      <c r="AA123" s="41"/>
      <c r="AB123" s="41"/>
      <c r="AC123" s="41"/>
      <c r="AD123" s="41"/>
      <c r="AE123" s="41"/>
    </row>
  </sheetData>
  <sheetProtection sheet="1" autoFilter="0" formatColumns="0" formatRows="0" objects="1" scenarios="1" spinCount="100000" saltValue="frGBm8IW5WNiuHcELvkMZgfqMZykr+i+dN72VSvPUBiisUVyBJfMe+FShw9N6POr2034FTM4rn3du8DJRST95w==" hashValue="kNRWzFkFKqwJEQ0nd3uFDD03h2uyerWVdllGeEV7Sv4VFuhmLYVNgvbRAe+SR4eEcibzpVthEhw0ssSUpIy4Gw==" algorithmName="SHA-512" password="CC35"/>
  <autoFilter ref="C85:K122"/>
  <mergeCells count="9">
    <mergeCell ref="E7:H7"/>
    <mergeCell ref="E9:H9"/>
    <mergeCell ref="E18:H18"/>
    <mergeCell ref="E27:H27"/>
    <mergeCell ref="E48:H48"/>
    <mergeCell ref="E50:H50"/>
    <mergeCell ref="E76:H76"/>
    <mergeCell ref="E78:H78"/>
    <mergeCell ref="L2:V2"/>
  </mergeCells>
  <hyperlinks>
    <hyperlink ref="F94" r:id="rId1" display="https://podminky.urs.cz/item/CS_URS_2023_02/011002000"/>
    <hyperlink ref="F97" r:id="rId2" display="https://podminky.urs.cz/item/CS_URS_2023_02/013254000"/>
    <hyperlink ref="F100" r:id="rId3" display="https://podminky.urs.cz/item/CS_URS_2024_01/013294000"/>
    <hyperlink ref="F103" r:id="rId4" display="https://podminky.urs.cz/item/CS_URS_2023_02/030001000"/>
    <hyperlink ref="F106" r:id="rId5" display="https://podminky.urs.cz/item/CS_URS_2023_02/031002000"/>
    <hyperlink ref="F109" r:id="rId6" display="https://podminky.urs.cz/item/CS_URS_2023_02/034002000"/>
    <hyperlink ref="F112" r:id="rId7" display="https://podminky.urs.cz/item/CS_URS_2023_02/034503000"/>
    <hyperlink ref="F114" r:id="rId8" display="https://podminky.urs.cz/item/CS_URS_2023_02/043103000"/>
    <hyperlink ref="F118" r:id="rId9" display="https://podminky.urs.cz/item/CS_URS_2023_02/070001000"/>
    <hyperlink ref="F121" r:id="rId10" display="https://podminky.urs.cz/item/CS_URS_2023_02/091704000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1"/>
</worksheet>
</file>

<file path=xl/worksheets/sheet8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 topLeftCell="A43"/>
  </sheetViews>
  <cols>
    <col min="1" max="1" width="8.332031" style="273" customWidth="1"/>
    <col min="2" max="2" width="1.667969" style="273" customWidth="1"/>
    <col min="3" max="4" width="5" style="273" customWidth="1"/>
    <col min="5" max="5" width="11.66016" style="273" customWidth="1"/>
    <col min="6" max="6" width="9.160156" style="273" customWidth="1"/>
    <col min="7" max="7" width="5" style="273" customWidth="1"/>
    <col min="8" max="8" width="77.83203" style="273" customWidth="1"/>
    <col min="9" max="10" width="20" style="273" customWidth="1"/>
    <col min="11" max="11" width="1.667969" style="273" customWidth="1"/>
  </cols>
  <sheetData>
    <row r="1" s="1" customFormat="1" ht="37.5" customHeight="1"/>
    <row r="2" s="1" customFormat="1" ht="7.5" customHeight="1">
      <c r="B2" s="274"/>
      <c r="C2" s="275"/>
      <c r="D2" s="275"/>
      <c r="E2" s="275"/>
      <c r="F2" s="275"/>
      <c r="G2" s="275"/>
      <c r="H2" s="275"/>
      <c r="I2" s="275"/>
      <c r="J2" s="275"/>
      <c r="K2" s="276"/>
    </row>
    <row r="3" s="16" customFormat="1" ht="45" customHeight="1">
      <c r="B3" s="277"/>
      <c r="C3" s="278" t="s">
        <v>1523</v>
      </c>
      <c r="D3" s="278"/>
      <c r="E3" s="278"/>
      <c r="F3" s="278"/>
      <c r="G3" s="278"/>
      <c r="H3" s="278"/>
      <c r="I3" s="278"/>
      <c r="J3" s="278"/>
      <c r="K3" s="279"/>
    </row>
    <row r="4" s="1" customFormat="1" ht="25.5" customHeight="1">
      <c r="B4" s="280"/>
      <c r="C4" s="281" t="s">
        <v>1524</v>
      </c>
      <c r="D4" s="281"/>
      <c r="E4" s="281"/>
      <c r="F4" s="281"/>
      <c r="G4" s="281"/>
      <c r="H4" s="281"/>
      <c r="I4" s="281"/>
      <c r="J4" s="281"/>
      <c r="K4" s="282"/>
    </row>
    <row r="5" s="1" customFormat="1" ht="5.25" customHeight="1">
      <c r="B5" s="280"/>
      <c r="C5" s="283"/>
      <c r="D5" s="283"/>
      <c r="E5" s="283"/>
      <c r="F5" s="283"/>
      <c r="G5" s="283"/>
      <c r="H5" s="283"/>
      <c r="I5" s="283"/>
      <c r="J5" s="283"/>
      <c r="K5" s="282"/>
    </row>
    <row r="6" s="1" customFormat="1" ht="15" customHeight="1">
      <c r="B6" s="280"/>
      <c r="C6" s="284" t="s">
        <v>1525</v>
      </c>
      <c r="D6" s="284"/>
      <c r="E6" s="284"/>
      <c r="F6" s="284"/>
      <c r="G6" s="284"/>
      <c r="H6" s="284"/>
      <c r="I6" s="284"/>
      <c r="J6" s="284"/>
      <c r="K6" s="282"/>
    </row>
    <row r="7" s="1" customFormat="1" ht="15" customHeight="1">
      <c r="B7" s="285"/>
      <c r="C7" s="284" t="s">
        <v>1526</v>
      </c>
      <c r="D7" s="284"/>
      <c r="E7" s="284"/>
      <c r="F7" s="284"/>
      <c r="G7" s="284"/>
      <c r="H7" s="284"/>
      <c r="I7" s="284"/>
      <c r="J7" s="284"/>
      <c r="K7" s="282"/>
    </row>
    <row r="8" s="1" customFormat="1" ht="12.75" customHeight="1">
      <c r="B8" s="285"/>
      <c r="C8" s="284"/>
      <c r="D8" s="284"/>
      <c r="E8" s="284"/>
      <c r="F8" s="284"/>
      <c r="G8" s="284"/>
      <c r="H8" s="284"/>
      <c r="I8" s="284"/>
      <c r="J8" s="284"/>
      <c r="K8" s="282"/>
    </row>
    <row r="9" s="1" customFormat="1" ht="15" customHeight="1">
      <c r="B9" s="285"/>
      <c r="C9" s="284" t="s">
        <v>1527</v>
      </c>
      <c r="D9" s="284"/>
      <c r="E9" s="284"/>
      <c r="F9" s="284"/>
      <c r="G9" s="284"/>
      <c r="H9" s="284"/>
      <c r="I9" s="284"/>
      <c r="J9" s="284"/>
      <c r="K9" s="282"/>
    </row>
    <row r="10" s="1" customFormat="1" ht="15" customHeight="1">
      <c r="B10" s="285"/>
      <c r="C10" s="284"/>
      <c r="D10" s="284" t="s">
        <v>1528</v>
      </c>
      <c r="E10" s="284"/>
      <c r="F10" s="284"/>
      <c r="G10" s="284"/>
      <c r="H10" s="284"/>
      <c r="I10" s="284"/>
      <c r="J10" s="284"/>
      <c r="K10" s="282"/>
    </row>
    <row r="11" s="1" customFormat="1" ht="15" customHeight="1">
      <c r="B11" s="285"/>
      <c r="C11" s="286"/>
      <c r="D11" s="284" t="s">
        <v>1529</v>
      </c>
      <c r="E11" s="284"/>
      <c r="F11" s="284"/>
      <c r="G11" s="284"/>
      <c r="H11" s="284"/>
      <c r="I11" s="284"/>
      <c r="J11" s="284"/>
      <c r="K11" s="282"/>
    </row>
    <row r="12" s="1" customFormat="1" ht="15" customHeight="1">
      <c r="B12" s="285"/>
      <c r="C12" s="286"/>
      <c r="D12" s="284"/>
      <c r="E12" s="284"/>
      <c r="F12" s="284"/>
      <c r="G12" s="284"/>
      <c r="H12" s="284"/>
      <c r="I12" s="284"/>
      <c r="J12" s="284"/>
      <c r="K12" s="282"/>
    </row>
    <row r="13" s="1" customFormat="1" ht="15" customHeight="1">
      <c r="B13" s="285"/>
      <c r="C13" s="286"/>
      <c r="D13" s="287" t="s">
        <v>1530</v>
      </c>
      <c r="E13" s="284"/>
      <c r="F13" s="284"/>
      <c r="G13" s="284"/>
      <c r="H13" s="284"/>
      <c r="I13" s="284"/>
      <c r="J13" s="284"/>
      <c r="K13" s="282"/>
    </row>
    <row r="14" s="1" customFormat="1" ht="12.75" customHeight="1">
      <c r="B14" s="285"/>
      <c r="C14" s="286"/>
      <c r="D14" s="286"/>
      <c r="E14" s="286"/>
      <c r="F14" s="286"/>
      <c r="G14" s="286"/>
      <c r="H14" s="286"/>
      <c r="I14" s="286"/>
      <c r="J14" s="286"/>
      <c r="K14" s="282"/>
    </row>
    <row r="15" s="1" customFormat="1" ht="15" customHeight="1">
      <c r="B15" s="285"/>
      <c r="C15" s="286"/>
      <c r="D15" s="284" t="s">
        <v>1531</v>
      </c>
      <c r="E15" s="284"/>
      <c r="F15" s="284"/>
      <c r="G15" s="284"/>
      <c r="H15" s="284"/>
      <c r="I15" s="284"/>
      <c r="J15" s="284"/>
      <c r="K15" s="282"/>
    </row>
    <row r="16" s="1" customFormat="1" ht="15" customHeight="1">
      <c r="B16" s="285"/>
      <c r="C16" s="286"/>
      <c r="D16" s="284" t="s">
        <v>1532</v>
      </c>
      <c r="E16" s="284"/>
      <c r="F16" s="284"/>
      <c r="G16" s="284"/>
      <c r="H16" s="284"/>
      <c r="I16" s="284"/>
      <c r="J16" s="284"/>
      <c r="K16" s="282"/>
    </row>
    <row r="17" s="1" customFormat="1" ht="15" customHeight="1">
      <c r="B17" s="285"/>
      <c r="C17" s="286"/>
      <c r="D17" s="284" t="s">
        <v>1533</v>
      </c>
      <c r="E17" s="284"/>
      <c r="F17" s="284"/>
      <c r="G17" s="284"/>
      <c r="H17" s="284"/>
      <c r="I17" s="284"/>
      <c r="J17" s="284"/>
      <c r="K17" s="282"/>
    </row>
    <row r="18" s="1" customFormat="1" ht="15" customHeight="1">
      <c r="B18" s="285"/>
      <c r="C18" s="286"/>
      <c r="D18" s="286"/>
      <c r="E18" s="288" t="s">
        <v>83</v>
      </c>
      <c r="F18" s="284" t="s">
        <v>1534</v>
      </c>
      <c r="G18" s="284"/>
      <c r="H18" s="284"/>
      <c r="I18" s="284"/>
      <c r="J18" s="284"/>
      <c r="K18" s="282"/>
    </row>
    <row r="19" s="1" customFormat="1" ht="15" customHeight="1">
      <c r="B19" s="285"/>
      <c r="C19" s="286"/>
      <c r="D19" s="286"/>
      <c r="E19" s="288" t="s">
        <v>1535</v>
      </c>
      <c r="F19" s="284" t="s">
        <v>1536</v>
      </c>
      <c r="G19" s="284"/>
      <c r="H19" s="284"/>
      <c r="I19" s="284"/>
      <c r="J19" s="284"/>
      <c r="K19" s="282"/>
    </row>
    <row r="20" s="1" customFormat="1" ht="15" customHeight="1">
      <c r="B20" s="285"/>
      <c r="C20" s="286"/>
      <c r="D20" s="286"/>
      <c r="E20" s="288" t="s">
        <v>1537</v>
      </c>
      <c r="F20" s="284" t="s">
        <v>1538</v>
      </c>
      <c r="G20" s="284"/>
      <c r="H20" s="284"/>
      <c r="I20" s="284"/>
      <c r="J20" s="284"/>
      <c r="K20" s="282"/>
    </row>
    <row r="21" s="1" customFormat="1" ht="15" customHeight="1">
      <c r="B21" s="285"/>
      <c r="C21" s="286"/>
      <c r="D21" s="286"/>
      <c r="E21" s="288" t="s">
        <v>101</v>
      </c>
      <c r="F21" s="284" t="s">
        <v>1539</v>
      </c>
      <c r="G21" s="284"/>
      <c r="H21" s="284"/>
      <c r="I21" s="284"/>
      <c r="J21" s="284"/>
      <c r="K21" s="282"/>
    </row>
    <row r="22" s="1" customFormat="1" ht="15" customHeight="1">
      <c r="B22" s="285"/>
      <c r="C22" s="286"/>
      <c r="D22" s="286"/>
      <c r="E22" s="288" t="s">
        <v>1540</v>
      </c>
      <c r="F22" s="284" t="s">
        <v>1541</v>
      </c>
      <c r="G22" s="284"/>
      <c r="H22" s="284"/>
      <c r="I22" s="284"/>
      <c r="J22" s="284"/>
      <c r="K22" s="282"/>
    </row>
    <row r="23" s="1" customFormat="1" ht="15" customHeight="1">
      <c r="B23" s="285"/>
      <c r="C23" s="286"/>
      <c r="D23" s="286"/>
      <c r="E23" s="288" t="s">
        <v>1542</v>
      </c>
      <c r="F23" s="284" t="s">
        <v>1543</v>
      </c>
      <c r="G23" s="284"/>
      <c r="H23" s="284"/>
      <c r="I23" s="284"/>
      <c r="J23" s="284"/>
      <c r="K23" s="282"/>
    </row>
    <row r="24" s="1" customFormat="1" ht="12.75" customHeight="1">
      <c r="B24" s="285"/>
      <c r="C24" s="286"/>
      <c r="D24" s="286"/>
      <c r="E24" s="286"/>
      <c r="F24" s="286"/>
      <c r="G24" s="286"/>
      <c r="H24" s="286"/>
      <c r="I24" s="286"/>
      <c r="J24" s="286"/>
      <c r="K24" s="282"/>
    </row>
    <row r="25" s="1" customFormat="1" ht="15" customHeight="1">
      <c r="B25" s="285"/>
      <c r="C25" s="284" t="s">
        <v>1544</v>
      </c>
      <c r="D25" s="284"/>
      <c r="E25" s="284"/>
      <c r="F25" s="284"/>
      <c r="G25" s="284"/>
      <c r="H25" s="284"/>
      <c r="I25" s="284"/>
      <c r="J25" s="284"/>
      <c r="K25" s="282"/>
    </row>
    <row r="26" s="1" customFormat="1" ht="15" customHeight="1">
      <c r="B26" s="285"/>
      <c r="C26" s="284" t="s">
        <v>1545</v>
      </c>
      <c r="D26" s="284"/>
      <c r="E26" s="284"/>
      <c r="F26" s="284"/>
      <c r="G26" s="284"/>
      <c r="H26" s="284"/>
      <c r="I26" s="284"/>
      <c r="J26" s="284"/>
      <c r="K26" s="282"/>
    </row>
    <row r="27" s="1" customFormat="1" ht="15" customHeight="1">
      <c r="B27" s="285"/>
      <c r="C27" s="284"/>
      <c r="D27" s="284" t="s">
        <v>1546</v>
      </c>
      <c r="E27" s="284"/>
      <c r="F27" s="284"/>
      <c r="G27" s="284"/>
      <c r="H27" s="284"/>
      <c r="I27" s="284"/>
      <c r="J27" s="284"/>
      <c r="K27" s="282"/>
    </row>
    <row r="28" s="1" customFormat="1" ht="15" customHeight="1">
      <c r="B28" s="285"/>
      <c r="C28" s="286"/>
      <c r="D28" s="284" t="s">
        <v>1547</v>
      </c>
      <c r="E28" s="284"/>
      <c r="F28" s="284"/>
      <c r="G28" s="284"/>
      <c r="H28" s="284"/>
      <c r="I28" s="284"/>
      <c r="J28" s="284"/>
      <c r="K28" s="282"/>
    </row>
    <row r="29" s="1" customFormat="1" ht="12.75" customHeight="1">
      <c r="B29" s="285"/>
      <c r="C29" s="286"/>
      <c r="D29" s="286"/>
      <c r="E29" s="286"/>
      <c r="F29" s="286"/>
      <c r="G29" s="286"/>
      <c r="H29" s="286"/>
      <c r="I29" s="286"/>
      <c r="J29" s="286"/>
      <c r="K29" s="282"/>
    </row>
    <row r="30" s="1" customFormat="1" ht="15" customHeight="1">
      <c r="B30" s="285"/>
      <c r="C30" s="286"/>
      <c r="D30" s="284" t="s">
        <v>1548</v>
      </c>
      <c r="E30" s="284"/>
      <c r="F30" s="284"/>
      <c r="G30" s="284"/>
      <c r="H30" s="284"/>
      <c r="I30" s="284"/>
      <c r="J30" s="284"/>
      <c r="K30" s="282"/>
    </row>
    <row r="31" s="1" customFormat="1" ht="15" customHeight="1">
      <c r="B31" s="285"/>
      <c r="C31" s="286"/>
      <c r="D31" s="284" t="s">
        <v>1549</v>
      </c>
      <c r="E31" s="284"/>
      <c r="F31" s="284"/>
      <c r="G31" s="284"/>
      <c r="H31" s="284"/>
      <c r="I31" s="284"/>
      <c r="J31" s="284"/>
      <c r="K31" s="282"/>
    </row>
    <row r="32" s="1" customFormat="1" ht="12.75" customHeight="1">
      <c r="B32" s="285"/>
      <c r="C32" s="286"/>
      <c r="D32" s="286"/>
      <c r="E32" s="286"/>
      <c r="F32" s="286"/>
      <c r="G32" s="286"/>
      <c r="H32" s="286"/>
      <c r="I32" s="286"/>
      <c r="J32" s="286"/>
      <c r="K32" s="282"/>
    </row>
    <row r="33" s="1" customFormat="1" ht="15" customHeight="1">
      <c r="B33" s="285"/>
      <c r="C33" s="286"/>
      <c r="D33" s="284" t="s">
        <v>1550</v>
      </c>
      <c r="E33" s="284"/>
      <c r="F33" s="284"/>
      <c r="G33" s="284"/>
      <c r="H33" s="284"/>
      <c r="I33" s="284"/>
      <c r="J33" s="284"/>
      <c r="K33" s="282"/>
    </row>
    <row r="34" s="1" customFormat="1" ht="15" customHeight="1">
      <c r="B34" s="285"/>
      <c r="C34" s="286"/>
      <c r="D34" s="284" t="s">
        <v>1551</v>
      </c>
      <c r="E34" s="284"/>
      <c r="F34" s="284"/>
      <c r="G34" s="284"/>
      <c r="H34" s="284"/>
      <c r="I34" s="284"/>
      <c r="J34" s="284"/>
      <c r="K34" s="282"/>
    </row>
    <row r="35" s="1" customFormat="1" ht="15" customHeight="1">
      <c r="B35" s="285"/>
      <c r="C35" s="286"/>
      <c r="D35" s="284" t="s">
        <v>1552</v>
      </c>
      <c r="E35" s="284"/>
      <c r="F35" s="284"/>
      <c r="G35" s="284"/>
      <c r="H35" s="284"/>
      <c r="I35" s="284"/>
      <c r="J35" s="284"/>
      <c r="K35" s="282"/>
    </row>
    <row r="36" s="1" customFormat="1" ht="15" customHeight="1">
      <c r="B36" s="285"/>
      <c r="C36" s="286"/>
      <c r="D36" s="284"/>
      <c r="E36" s="287" t="s">
        <v>136</v>
      </c>
      <c r="F36" s="284"/>
      <c r="G36" s="284" t="s">
        <v>1553</v>
      </c>
      <c r="H36" s="284"/>
      <c r="I36" s="284"/>
      <c r="J36" s="284"/>
      <c r="K36" s="282"/>
    </row>
    <row r="37" s="1" customFormat="1" ht="30.75" customHeight="1">
      <c r="B37" s="285"/>
      <c r="C37" s="286"/>
      <c r="D37" s="284"/>
      <c r="E37" s="287" t="s">
        <v>1554</v>
      </c>
      <c r="F37" s="284"/>
      <c r="G37" s="284" t="s">
        <v>1555</v>
      </c>
      <c r="H37" s="284"/>
      <c r="I37" s="284"/>
      <c r="J37" s="284"/>
      <c r="K37" s="282"/>
    </row>
    <row r="38" s="1" customFormat="1" ht="15" customHeight="1">
      <c r="B38" s="285"/>
      <c r="C38" s="286"/>
      <c r="D38" s="284"/>
      <c r="E38" s="287" t="s">
        <v>57</v>
      </c>
      <c r="F38" s="284"/>
      <c r="G38" s="284" t="s">
        <v>1556</v>
      </c>
      <c r="H38" s="284"/>
      <c r="I38" s="284"/>
      <c r="J38" s="284"/>
      <c r="K38" s="282"/>
    </row>
    <row r="39" s="1" customFormat="1" ht="15" customHeight="1">
      <c r="B39" s="285"/>
      <c r="C39" s="286"/>
      <c r="D39" s="284"/>
      <c r="E39" s="287" t="s">
        <v>58</v>
      </c>
      <c r="F39" s="284"/>
      <c r="G39" s="284" t="s">
        <v>1557</v>
      </c>
      <c r="H39" s="284"/>
      <c r="I39" s="284"/>
      <c r="J39" s="284"/>
      <c r="K39" s="282"/>
    </row>
    <row r="40" s="1" customFormat="1" ht="15" customHeight="1">
      <c r="B40" s="285"/>
      <c r="C40" s="286"/>
      <c r="D40" s="284"/>
      <c r="E40" s="287" t="s">
        <v>137</v>
      </c>
      <c r="F40" s="284"/>
      <c r="G40" s="284" t="s">
        <v>1558</v>
      </c>
      <c r="H40" s="284"/>
      <c r="I40" s="284"/>
      <c r="J40" s="284"/>
      <c r="K40" s="282"/>
    </row>
    <row r="41" s="1" customFormat="1" ht="15" customHeight="1">
      <c r="B41" s="285"/>
      <c r="C41" s="286"/>
      <c r="D41" s="284"/>
      <c r="E41" s="287" t="s">
        <v>138</v>
      </c>
      <c r="F41" s="284"/>
      <c r="G41" s="284" t="s">
        <v>1559</v>
      </c>
      <c r="H41" s="284"/>
      <c r="I41" s="284"/>
      <c r="J41" s="284"/>
      <c r="K41" s="282"/>
    </row>
    <row r="42" s="1" customFormat="1" ht="15" customHeight="1">
      <c r="B42" s="285"/>
      <c r="C42" s="286"/>
      <c r="D42" s="284"/>
      <c r="E42" s="287" t="s">
        <v>1560</v>
      </c>
      <c r="F42" s="284"/>
      <c r="G42" s="284" t="s">
        <v>1561</v>
      </c>
      <c r="H42" s="284"/>
      <c r="I42" s="284"/>
      <c r="J42" s="284"/>
      <c r="K42" s="282"/>
    </row>
    <row r="43" s="1" customFormat="1" ht="15" customHeight="1">
      <c r="B43" s="285"/>
      <c r="C43" s="286"/>
      <c r="D43" s="284"/>
      <c r="E43" s="287"/>
      <c r="F43" s="284"/>
      <c r="G43" s="284" t="s">
        <v>1562</v>
      </c>
      <c r="H43" s="284"/>
      <c r="I43" s="284"/>
      <c r="J43" s="284"/>
      <c r="K43" s="282"/>
    </row>
    <row r="44" s="1" customFormat="1" ht="15" customHeight="1">
      <c r="B44" s="285"/>
      <c r="C44" s="286"/>
      <c r="D44" s="284"/>
      <c r="E44" s="287" t="s">
        <v>1563</v>
      </c>
      <c r="F44" s="284"/>
      <c r="G44" s="284" t="s">
        <v>1564</v>
      </c>
      <c r="H44" s="284"/>
      <c r="I44" s="284"/>
      <c r="J44" s="284"/>
      <c r="K44" s="282"/>
    </row>
    <row r="45" s="1" customFormat="1" ht="15" customHeight="1">
      <c r="B45" s="285"/>
      <c r="C45" s="286"/>
      <c r="D45" s="284"/>
      <c r="E45" s="287" t="s">
        <v>140</v>
      </c>
      <c r="F45" s="284"/>
      <c r="G45" s="284" t="s">
        <v>1565</v>
      </c>
      <c r="H45" s="284"/>
      <c r="I45" s="284"/>
      <c r="J45" s="284"/>
      <c r="K45" s="282"/>
    </row>
    <row r="46" s="1" customFormat="1" ht="12.75" customHeight="1">
      <c r="B46" s="285"/>
      <c r="C46" s="286"/>
      <c r="D46" s="284"/>
      <c r="E46" s="284"/>
      <c r="F46" s="284"/>
      <c r="G46" s="284"/>
      <c r="H46" s="284"/>
      <c r="I46" s="284"/>
      <c r="J46" s="284"/>
      <c r="K46" s="282"/>
    </row>
    <row r="47" s="1" customFormat="1" ht="15" customHeight="1">
      <c r="B47" s="285"/>
      <c r="C47" s="286"/>
      <c r="D47" s="284" t="s">
        <v>1566</v>
      </c>
      <c r="E47" s="284"/>
      <c r="F47" s="284"/>
      <c r="G47" s="284"/>
      <c r="H47" s="284"/>
      <c r="I47" s="284"/>
      <c r="J47" s="284"/>
      <c r="K47" s="282"/>
    </row>
    <row r="48" s="1" customFormat="1" ht="15" customHeight="1">
      <c r="B48" s="285"/>
      <c r="C48" s="286"/>
      <c r="D48" s="286"/>
      <c r="E48" s="284" t="s">
        <v>1567</v>
      </c>
      <c r="F48" s="284"/>
      <c r="G48" s="284"/>
      <c r="H48" s="284"/>
      <c r="I48" s="284"/>
      <c r="J48" s="284"/>
      <c r="K48" s="282"/>
    </row>
    <row r="49" s="1" customFormat="1" ht="15" customHeight="1">
      <c r="B49" s="285"/>
      <c r="C49" s="286"/>
      <c r="D49" s="286"/>
      <c r="E49" s="284" t="s">
        <v>1568</v>
      </c>
      <c r="F49" s="284"/>
      <c r="G49" s="284"/>
      <c r="H49" s="284"/>
      <c r="I49" s="284"/>
      <c r="J49" s="284"/>
      <c r="K49" s="282"/>
    </row>
    <row r="50" s="1" customFormat="1" ht="15" customHeight="1">
      <c r="B50" s="285"/>
      <c r="C50" s="286"/>
      <c r="D50" s="286"/>
      <c r="E50" s="284" t="s">
        <v>1569</v>
      </c>
      <c r="F50" s="284"/>
      <c r="G50" s="284"/>
      <c r="H50" s="284"/>
      <c r="I50" s="284"/>
      <c r="J50" s="284"/>
      <c r="K50" s="282"/>
    </row>
    <row r="51" s="1" customFormat="1" ht="15" customHeight="1">
      <c r="B51" s="285"/>
      <c r="C51" s="286"/>
      <c r="D51" s="284" t="s">
        <v>1570</v>
      </c>
      <c r="E51" s="284"/>
      <c r="F51" s="284"/>
      <c r="G51" s="284"/>
      <c r="H51" s="284"/>
      <c r="I51" s="284"/>
      <c r="J51" s="284"/>
      <c r="K51" s="282"/>
    </row>
    <row r="52" s="1" customFormat="1" ht="25.5" customHeight="1">
      <c r="B52" s="280"/>
      <c r="C52" s="281" t="s">
        <v>1571</v>
      </c>
      <c r="D52" s="281"/>
      <c r="E52" s="281"/>
      <c r="F52" s="281"/>
      <c r="G52" s="281"/>
      <c r="H52" s="281"/>
      <c r="I52" s="281"/>
      <c r="J52" s="281"/>
      <c r="K52" s="282"/>
    </row>
    <row r="53" s="1" customFormat="1" ht="5.25" customHeight="1">
      <c r="B53" s="280"/>
      <c r="C53" s="283"/>
      <c r="D53" s="283"/>
      <c r="E53" s="283"/>
      <c r="F53" s="283"/>
      <c r="G53" s="283"/>
      <c r="H53" s="283"/>
      <c r="I53" s="283"/>
      <c r="J53" s="283"/>
      <c r="K53" s="282"/>
    </row>
    <row r="54" s="1" customFormat="1" ht="15" customHeight="1">
      <c r="B54" s="280"/>
      <c r="C54" s="284" t="s">
        <v>1572</v>
      </c>
      <c r="D54" s="284"/>
      <c r="E54" s="284"/>
      <c r="F54" s="284"/>
      <c r="G54" s="284"/>
      <c r="H54" s="284"/>
      <c r="I54" s="284"/>
      <c r="J54" s="284"/>
      <c r="K54" s="282"/>
    </row>
    <row r="55" s="1" customFormat="1" ht="15" customHeight="1">
      <c r="B55" s="280"/>
      <c r="C55" s="284" t="s">
        <v>1573</v>
      </c>
      <c r="D55" s="284"/>
      <c r="E55" s="284"/>
      <c r="F55" s="284"/>
      <c r="G55" s="284"/>
      <c r="H55" s="284"/>
      <c r="I55" s="284"/>
      <c r="J55" s="284"/>
      <c r="K55" s="282"/>
    </row>
    <row r="56" s="1" customFormat="1" ht="12.75" customHeight="1">
      <c r="B56" s="280"/>
      <c r="C56" s="284"/>
      <c r="D56" s="284"/>
      <c r="E56" s="284"/>
      <c r="F56" s="284"/>
      <c r="G56" s="284"/>
      <c r="H56" s="284"/>
      <c r="I56" s="284"/>
      <c r="J56" s="284"/>
      <c r="K56" s="282"/>
    </row>
    <row r="57" s="1" customFormat="1" ht="15" customHeight="1">
      <c r="B57" s="280"/>
      <c r="C57" s="284" t="s">
        <v>1574</v>
      </c>
      <c r="D57" s="284"/>
      <c r="E57" s="284"/>
      <c r="F57" s="284"/>
      <c r="G57" s="284"/>
      <c r="H57" s="284"/>
      <c r="I57" s="284"/>
      <c r="J57" s="284"/>
      <c r="K57" s="282"/>
    </row>
    <row r="58" s="1" customFormat="1" ht="15" customHeight="1">
      <c r="B58" s="280"/>
      <c r="C58" s="286"/>
      <c r="D58" s="284" t="s">
        <v>1575</v>
      </c>
      <c r="E58" s="284"/>
      <c r="F58" s="284"/>
      <c r="G58" s="284"/>
      <c r="H58" s="284"/>
      <c r="I58" s="284"/>
      <c r="J58" s="284"/>
      <c r="K58" s="282"/>
    </row>
    <row r="59" s="1" customFormat="1" ht="15" customHeight="1">
      <c r="B59" s="280"/>
      <c r="C59" s="286"/>
      <c r="D59" s="284" t="s">
        <v>1576</v>
      </c>
      <c r="E59" s="284"/>
      <c r="F59" s="284"/>
      <c r="G59" s="284"/>
      <c r="H59" s="284"/>
      <c r="I59" s="284"/>
      <c r="J59" s="284"/>
      <c r="K59" s="282"/>
    </row>
    <row r="60" s="1" customFormat="1" ht="15" customHeight="1">
      <c r="B60" s="280"/>
      <c r="C60" s="286"/>
      <c r="D60" s="284" t="s">
        <v>1577</v>
      </c>
      <c r="E60" s="284"/>
      <c r="F60" s="284"/>
      <c r="G60" s="284"/>
      <c r="H60" s="284"/>
      <c r="I60" s="284"/>
      <c r="J60" s="284"/>
      <c r="K60" s="282"/>
    </row>
    <row r="61" s="1" customFormat="1" ht="15" customHeight="1">
      <c r="B61" s="280"/>
      <c r="C61" s="286"/>
      <c r="D61" s="284" t="s">
        <v>1578</v>
      </c>
      <c r="E61" s="284"/>
      <c r="F61" s="284"/>
      <c r="G61" s="284"/>
      <c r="H61" s="284"/>
      <c r="I61" s="284"/>
      <c r="J61" s="284"/>
      <c r="K61" s="282"/>
    </row>
    <row r="62" s="1" customFormat="1" ht="15" customHeight="1">
      <c r="B62" s="280"/>
      <c r="C62" s="286"/>
      <c r="D62" s="289" t="s">
        <v>1579</v>
      </c>
      <c r="E62" s="289"/>
      <c r="F62" s="289"/>
      <c r="G62" s="289"/>
      <c r="H62" s="289"/>
      <c r="I62" s="289"/>
      <c r="J62" s="289"/>
      <c r="K62" s="282"/>
    </row>
    <row r="63" s="1" customFormat="1" ht="15" customHeight="1">
      <c r="B63" s="280"/>
      <c r="C63" s="286"/>
      <c r="D63" s="284" t="s">
        <v>1580</v>
      </c>
      <c r="E63" s="284"/>
      <c r="F63" s="284"/>
      <c r="G63" s="284"/>
      <c r="H63" s="284"/>
      <c r="I63" s="284"/>
      <c r="J63" s="284"/>
      <c r="K63" s="282"/>
    </row>
    <row r="64" s="1" customFormat="1" ht="12.75" customHeight="1">
      <c r="B64" s="280"/>
      <c r="C64" s="286"/>
      <c r="D64" s="286"/>
      <c r="E64" s="290"/>
      <c r="F64" s="286"/>
      <c r="G64" s="286"/>
      <c r="H64" s="286"/>
      <c r="I64" s="286"/>
      <c r="J64" s="286"/>
      <c r="K64" s="282"/>
    </row>
    <row r="65" s="1" customFormat="1" ht="15" customHeight="1">
      <c r="B65" s="280"/>
      <c r="C65" s="286"/>
      <c r="D65" s="284" t="s">
        <v>1581</v>
      </c>
      <c r="E65" s="284"/>
      <c r="F65" s="284"/>
      <c r="G65" s="284"/>
      <c r="H65" s="284"/>
      <c r="I65" s="284"/>
      <c r="J65" s="284"/>
      <c r="K65" s="282"/>
    </row>
    <row r="66" s="1" customFormat="1" ht="15" customHeight="1">
      <c r="B66" s="280"/>
      <c r="C66" s="286"/>
      <c r="D66" s="289" t="s">
        <v>1582</v>
      </c>
      <c r="E66" s="289"/>
      <c r="F66" s="289"/>
      <c r="G66" s="289"/>
      <c r="H66" s="289"/>
      <c r="I66" s="289"/>
      <c r="J66" s="289"/>
      <c r="K66" s="282"/>
    </row>
    <row r="67" s="1" customFormat="1" ht="15" customHeight="1">
      <c r="B67" s="280"/>
      <c r="C67" s="286"/>
      <c r="D67" s="284" t="s">
        <v>1583</v>
      </c>
      <c r="E67" s="284"/>
      <c r="F67" s="284"/>
      <c r="G67" s="284"/>
      <c r="H67" s="284"/>
      <c r="I67" s="284"/>
      <c r="J67" s="284"/>
      <c r="K67" s="282"/>
    </row>
    <row r="68" s="1" customFormat="1" ht="15" customHeight="1">
      <c r="B68" s="280"/>
      <c r="C68" s="286"/>
      <c r="D68" s="284" t="s">
        <v>1584</v>
      </c>
      <c r="E68" s="284"/>
      <c r="F68" s="284"/>
      <c r="G68" s="284"/>
      <c r="H68" s="284"/>
      <c r="I68" s="284"/>
      <c r="J68" s="284"/>
      <c r="K68" s="282"/>
    </row>
    <row r="69" s="1" customFormat="1" ht="15" customHeight="1">
      <c r="B69" s="280"/>
      <c r="C69" s="286"/>
      <c r="D69" s="284" t="s">
        <v>1585</v>
      </c>
      <c r="E69" s="284"/>
      <c r="F69" s="284"/>
      <c r="G69" s="284"/>
      <c r="H69" s="284"/>
      <c r="I69" s="284"/>
      <c r="J69" s="284"/>
      <c r="K69" s="282"/>
    </row>
    <row r="70" s="1" customFormat="1" ht="15" customHeight="1">
      <c r="B70" s="280"/>
      <c r="C70" s="286"/>
      <c r="D70" s="284" t="s">
        <v>1586</v>
      </c>
      <c r="E70" s="284"/>
      <c r="F70" s="284"/>
      <c r="G70" s="284"/>
      <c r="H70" s="284"/>
      <c r="I70" s="284"/>
      <c r="J70" s="284"/>
      <c r="K70" s="282"/>
    </row>
    <row r="71" s="1" customFormat="1" ht="12.75" customHeight="1">
      <c r="B71" s="291"/>
      <c r="C71" s="292"/>
      <c r="D71" s="292"/>
      <c r="E71" s="292"/>
      <c r="F71" s="292"/>
      <c r="G71" s="292"/>
      <c r="H71" s="292"/>
      <c r="I71" s="292"/>
      <c r="J71" s="292"/>
      <c r="K71" s="293"/>
    </row>
    <row r="72" s="1" customFormat="1" ht="18.75" customHeight="1">
      <c r="B72" s="294"/>
      <c r="C72" s="294"/>
      <c r="D72" s="294"/>
      <c r="E72" s="294"/>
      <c r="F72" s="294"/>
      <c r="G72" s="294"/>
      <c r="H72" s="294"/>
      <c r="I72" s="294"/>
      <c r="J72" s="294"/>
      <c r="K72" s="295"/>
    </row>
    <row r="73" s="1" customFormat="1" ht="18.75" customHeight="1">
      <c r="B73" s="295"/>
      <c r="C73" s="295"/>
      <c r="D73" s="295"/>
      <c r="E73" s="295"/>
      <c r="F73" s="295"/>
      <c r="G73" s="295"/>
      <c r="H73" s="295"/>
      <c r="I73" s="295"/>
      <c r="J73" s="295"/>
      <c r="K73" s="295"/>
    </row>
    <row r="74" s="1" customFormat="1" ht="7.5" customHeight="1">
      <c r="B74" s="296"/>
      <c r="C74" s="297"/>
      <c r="D74" s="297"/>
      <c r="E74" s="297"/>
      <c r="F74" s="297"/>
      <c r="G74" s="297"/>
      <c r="H74" s="297"/>
      <c r="I74" s="297"/>
      <c r="J74" s="297"/>
      <c r="K74" s="298"/>
    </row>
    <row r="75" s="1" customFormat="1" ht="45" customHeight="1">
      <c r="B75" s="299"/>
      <c r="C75" s="300" t="s">
        <v>1587</v>
      </c>
      <c r="D75" s="300"/>
      <c r="E75" s="300"/>
      <c r="F75" s="300"/>
      <c r="G75" s="300"/>
      <c r="H75" s="300"/>
      <c r="I75" s="300"/>
      <c r="J75" s="300"/>
      <c r="K75" s="301"/>
    </row>
    <row r="76" s="1" customFormat="1" ht="17.25" customHeight="1">
      <c r="B76" s="299"/>
      <c r="C76" s="302" t="s">
        <v>1588</v>
      </c>
      <c r="D76" s="302"/>
      <c r="E76" s="302"/>
      <c r="F76" s="302" t="s">
        <v>1589</v>
      </c>
      <c r="G76" s="303"/>
      <c r="H76" s="302" t="s">
        <v>58</v>
      </c>
      <c r="I76" s="302" t="s">
        <v>61</v>
      </c>
      <c r="J76" s="302" t="s">
        <v>1590</v>
      </c>
      <c r="K76" s="301"/>
    </row>
    <row r="77" s="1" customFormat="1" ht="17.25" customHeight="1">
      <c r="B77" s="299"/>
      <c r="C77" s="304" t="s">
        <v>1591</v>
      </c>
      <c r="D77" s="304"/>
      <c r="E77" s="304"/>
      <c r="F77" s="305" t="s">
        <v>1592</v>
      </c>
      <c r="G77" s="306"/>
      <c r="H77" s="304"/>
      <c r="I77" s="304"/>
      <c r="J77" s="304" t="s">
        <v>1593</v>
      </c>
      <c r="K77" s="301"/>
    </row>
    <row r="78" s="1" customFormat="1" ht="5.25" customHeight="1">
      <c r="B78" s="299"/>
      <c r="C78" s="307"/>
      <c r="D78" s="307"/>
      <c r="E78" s="307"/>
      <c r="F78" s="307"/>
      <c r="G78" s="308"/>
      <c r="H78" s="307"/>
      <c r="I78" s="307"/>
      <c r="J78" s="307"/>
      <c r="K78" s="301"/>
    </row>
    <row r="79" s="1" customFormat="1" ht="15" customHeight="1">
      <c r="B79" s="299"/>
      <c r="C79" s="287" t="s">
        <v>57</v>
      </c>
      <c r="D79" s="309"/>
      <c r="E79" s="309"/>
      <c r="F79" s="310" t="s">
        <v>1594</v>
      </c>
      <c r="G79" s="311"/>
      <c r="H79" s="287" t="s">
        <v>1595</v>
      </c>
      <c r="I79" s="287" t="s">
        <v>1596</v>
      </c>
      <c r="J79" s="287">
        <v>20</v>
      </c>
      <c r="K79" s="301"/>
    </row>
    <row r="80" s="1" customFormat="1" ht="15" customHeight="1">
      <c r="B80" s="299"/>
      <c r="C80" s="287" t="s">
        <v>1597</v>
      </c>
      <c r="D80" s="287"/>
      <c r="E80" s="287"/>
      <c r="F80" s="310" t="s">
        <v>1594</v>
      </c>
      <c r="G80" s="311"/>
      <c r="H80" s="287" t="s">
        <v>1598</v>
      </c>
      <c r="I80" s="287" t="s">
        <v>1596</v>
      </c>
      <c r="J80" s="287">
        <v>120</v>
      </c>
      <c r="K80" s="301"/>
    </row>
    <row r="81" s="1" customFormat="1" ht="15" customHeight="1">
      <c r="B81" s="312"/>
      <c r="C81" s="287" t="s">
        <v>1599</v>
      </c>
      <c r="D81" s="287"/>
      <c r="E81" s="287"/>
      <c r="F81" s="310" t="s">
        <v>1600</v>
      </c>
      <c r="G81" s="311"/>
      <c r="H81" s="287" t="s">
        <v>1601</v>
      </c>
      <c r="I81" s="287" t="s">
        <v>1596</v>
      </c>
      <c r="J81" s="287">
        <v>50</v>
      </c>
      <c r="K81" s="301"/>
    </row>
    <row r="82" s="1" customFormat="1" ht="15" customHeight="1">
      <c r="B82" s="312"/>
      <c r="C82" s="287" t="s">
        <v>1602</v>
      </c>
      <c r="D82" s="287"/>
      <c r="E82" s="287"/>
      <c r="F82" s="310" t="s">
        <v>1594</v>
      </c>
      <c r="G82" s="311"/>
      <c r="H82" s="287" t="s">
        <v>1603</v>
      </c>
      <c r="I82" s="287" t="s">
        <v>1604</v>
      </c>
      <c r="J82" s="287"/>
      <c r="K82" s="301"/>
    </row>
    <row r="83" s="1" customFormat="1" ht="15" customHeight="1">
      <c r="B83" s="312"/>
      <c r="C83" s="313" t="s">
        <v>1605</v>
      </c>
      <c r="D83" s="313"/>
      <c r="E83" s="313"/>
      <c r="F83" s="314" t="s">
        <v>1600</v>
      </c>
      <c r="G83" s="313"/>
      <c r="H83" s="313" t="s">
        <v>1606</v>
      </c>
      <c r="I83" s="313" t="s">
        <v>1596</v>
      </c>
      <c r="J83" s="313">
        <v>15</v>
      </c>
      <c r="K83" s="301"/>
    </row>
    <row r="84" s="1" customFormat="1" ht="15" customHeight="1">
      <c r="B84" s="312"/>
      <c r="C84" s="313" t="s">
        <v>1607</v>
      </c>
      <c r="D84" s="313"/>
      <c r="E84" s="313"/>
      <c r="F84" s="314" t="s">
        <v>1600</v>
      </c>
      <c r="G84" s="313"/>
      <c r="H84" s="313" t="s">
        <v>1608</v>
      </c>
      <c r="I84" s="313" t="s">
        <v>1596</v>
      </c>
      <c r="J84" s="313">
        <v>15</v>
      </c>
      <c r="K84" s="301"/>
    </row>
    <row r="85" s="1" customFormat="1" ht="15" customHeight="1">
      <c r="B85" s="312"/>
      <c r="C85" s="313" t="s">
        <v>1609</v>
      </c>
      <c r="D85" s="313"/>
      <c r="E85" s="313"/>
      <c r="F85" s="314" t="s">
        <v>1600</v>
      </c>
      <c r="G85" s="313"/>
      <c r="H85" s="313" t="s">
        <v>1610</v>
      </c>
      <c r="I85" s="313" t="s">
        <v>1596</v>
      </c>
      <c r="J85" s="313">
        <v>20</v>
      </c>
      <c r="K85" s="301"/>
    </row>
    <row r="86" s="1" customFormat="1" ht="15" customHeight="1">
      <c r="B86" s="312"/>
      <c r="C86" s="313" t="s">
        <v>1611</v>
      </c>
      <c r="D86" s="313"/>
      <c r="E86" s="313"/>
      <c r="F86" s="314" t="s">
        <v>1600</v>
      </c>
      <c r="G86" s="313"/>
      <c r="H86" s="313" t="s">
        <v>1612</v>
      </c>
      <c r="I86" s="313" t="s">
        <v>1596</v>
      </c>
      <c r="J86" s="313">
        <v>20</v>
      </c>
      <c r="K86" s="301"/>
    </row>
    <row r="87" s="1" customFormat="1" ht="15" customHeight="1">
      <c r="B87" s="312"/>
      <c r="C87" s="287" t="s">
        <v>1613</v>
      </c>
      <c r="D87" s="287"/>
      <c r="E87" s="287"/>
      <c r="F87" s="310" t="s">
        <v>1600</v>
      </c>
      <c r="G87" s="311"/>
      <c r="H87" s="287" t="s">
        <v>1614</v>
      </c>
      <c r="I87" s="287" t="s">
        <v>1596</v>
      </c>
      <c r="J87" s="287">
        <v>50</v>
      </c>
      <c r="K87" s="301"/>
    </row>
    <row r="88" s="1" customFormat="1" ht="15" customHeight="1">
      <c r="B88" s="312"/>
      <c r="C88" s="287" t="s">
        <v>1615</v>
      </c>
      <c r="D88" s="287"/>
      <c r="E88" s="287"/>
      <c r="F88" s="310" t="s">
        <v>1600</v>
      </c>
      <c r="G88" s="311"/>
      <c r="H88" s="287" t="s">
        <v>1616</v>
      </c>
      <c r="I88" s="287" t="s">
        <v>1596</v>
      </c>
      <c r="J88" s="287">
        <v>20</v>
      </c>
      <c r="K88" s="301"/>
    </row>
    <row r="89" s="1" customFormat="1" ht="15" customHeight="1">
      <c r="B89" s="312"/>
      <c r="C89" s="287" t="s">
        <v>1617</v>
      </c>
      <c r="D89" s="287"/>
      <c r="E89" s="287"/>
      <c r="F89" s="310" t="s">
        <v>1600</v>
      </c>
      <c r="G89" s="311"/>
      <c r="H89" s="287" t="s">
        <v>1618</v>
      </c>
      <c r="I89" s="287" t="s">
        <v>1596</v>
      </c>
      <c r="J89" s="287">
        <v>20</v>
      </c>
      <c r="K89" s="301"/>
    </row>
    <row r="90" s="1" customFormat="1" ht="15" customHeight="1">
      <c r="B90" s="312"/>
      <c r="C90" s="287" t="s">
        <v>1619</v>
      </c>
      <c r="D90" s="287"/>
      <c r="E90" s="287"/>
      <c r="F90" s="310" t="s">
        <v>1600</v>
      </c>
      <c r="G90" s="311"/>
      <c r="H90" s="287" t="s">
        <v>1620</v>
      </c>
      <c r="I90" s="287" t="s">
        <v>1596</v>
      </c>
      <c r="J90" s="287">
        <v>50</v>
      </c>
      <c r="K90" s="301"/>
    </row>
    <row r="91" s="1" customFormat="1" ht="15" customHeight="1">
      <c r="B91" s="312"/>
      <c r="C91" s="287" t="s">
        <v>1621</v>
      </c>
      <c r="D91" s="287"/>
      <c r="E91" s="287"/>
      <c r="F91" s="310" t="s">
        <v>1600</v>
      </c>
      <c r="G91" s="311"/>
      <c r="H91" s="287" t="s">
        <v>1621</v>
      </c>
      <c r="I91" s="287" t="s">
        <v>1596</v>
      </c>
      <c r="J91" s="287">
        <v>50</v>
      </c>
      <c r="K91" s="301"/>
    </row>
    <row r="92" s="1" customFormat="1" ht="15" customHeight="1">
      <c r="B92" s="312"/>
      <c r="C92" s="287" t="s">
        <v>1622</v>
      </c>
      <c r="D92" s="287"/>
      <c r="E92" s="287"/>
      <c r="F92" s="310" t="s">
        <v>1600</v>
      </c>
      <c r="G92" s="311"/>
      <c r="H92" s="287" t="s">
        <v>1623</v>
      </c>
      <c r="I92" s="287" t="s">
        <v>1596</v>
      </c>
      <c r="J92" s="287">
        <v>255</v>
      </c>
      <c r="K92" s="301"/>
    </row>
    <row r="93" s="1" customFormat="1" ht="15" customHeight="1">
      <c r="B93" s="312"/>
      <c r="C93" s="287" t="s">
        <v>1624</v>
      </c>
      <c r="D93" s="287"/>
      <c r="E93" s="287"/>
      <c r="F93" s="310" t="s">
        <v>1594</v>
      </c>
      <c r="G93" s="311"/>
      <c r="H93" s="287" t="s">
        <v>1625</v>
      </c>
      <c r="I93" s="287" t="s">
        <v>1626</v>
      </c>
      <c r="J93" s="287"/>
      <c r="K93" s="301"/>
    </row>
    <row r="94" s="1" customFormat="1" ht="15" customHeight="1">
      <c r="B94" s="312"/>
      <c r="C94" s="287" t="s">
        <v>1627</v>
      </c>
      <c r="D94" s="287"/>
      <c r="E94" s="287"/>
      <c r="F94" s="310" t="s">
        <v>1594</v>
      </c>
      <c r="G94" s="311"/>
      <c r="H94" s="287" t="s">
        <v>1628</v>
      </c>
      <c r="I94" s="287" t="s">
        <v>1629</v>
      </c>
      <c r="J94" s="287"/>
      <c r="K94" s="301"/>
    </row>
    <row r="95" s="1" customFormat="1" ht="15" customHeight="1">
      <c r="B95" s="312"/>
      <c r="C95" s="287" t="s">
        <v>1630</v>
      </c>
      <c r="D95" s="287"/>
      <c r="E95" s="287"/>
      <c r="F95" s="310" t="s">
        <v>1594</v>
      </c>
      <c r="G95" s="311"/>
      <c r="H95" s="287" t="s">
        <v>1630</v>
      </c>
      <c r="I95" s="287" t="s">
        <v>1629</v>
      </c>
      <c r="J95" s="287"/>
      <c r="K95" s="301"/>
    </row>
    <row r="96" s="1" customFormat="1" ht="15" customHeight="1">
      <c r="B96" s="312"/>
      <c r="C96" s="287" t="s">
        <v>42</v>
      </c>
      <c r="D96" s="287"/>
      <c r="E96" s="287"/>
      <c r="F96" s="310" t="s">
        <v>1594</v>
      </c>
      <c r="G96" s="311"/>
      <c r="H96" s="287" t="s">
        <v>1631</v>
      </c>
      <c r="I96" s="287" t="s">
        <v>1629</v>
      </c>
      <c r="J96" s="287"/>
      <c r="K96" s="301"/>
    </row>
    <row r="97" s="1" customFormat="1" ht="15" customHeight="1">
      <c r="B97" s="312"/>
      <c r="C97" s="287" t="s">
        <v>52</v>
      </c>
      <c r="D97" s="287"/>
      <c r="E97" s="287"/>
      <c r="F97" s="310" t="s">
        <v>1594</v>
      </c>
      <c r="G97" s="311"/>
      <c r="H97" s="287" t="s">
        <v>1632</v>
      </c>
      <c r="I97" s="287" t="s">
        <v>1629</v>
      </c>
      <c r="J97" s="287"/>
      <c r="K97" s="301"/>
    </row>
    <row r="98" s="1" customFormat="1" ht="15" customHeight="1">
      <c r="B98" s="315"/>
      <c r="C98" s="316"/>
      <c r="D98" s="316"/>
      <c r="E98" s="316"/>
      <c r="F98" s="316"/>
      <c r="G98" s="316"/>
      <c r="H98" s="316"/>
      <c r="I98" s="316"/>
      <c r="J98" s="316"/>
      <c r="K98" s="317"/>
    </row>
    <row r="99" s="1" customFormat="1" ht="18.75" customHeight="1">
      <c r="B99" s="318"/>
      <c r="C99" s="319"/>
      <c r="D99" s="319"/>
      <c r="E99" s="319"/>
      <c r="F99" s="319"/>
      <c r="G99" s="319"/>
      <c r="H99" s="319"/>
      <c r="I99" s="319"/>
      <c r="J99" s="319"/>
      <c r="K99" s="318"/>
    </row>
    <row r="100" s="1" customFormat="1" ht="18.75" customHeight="1">
      <c r="B100" s="295"/>
      <c r="C100" s="295"/>
      <c r="D100" s="295"/>
      <c r="E100" s="295"/>
      <c r="F100" s="295"/>
      <c r="G100" s="295"/>
      <c r="H100" s="295"/>
      <c r="I100" s="295"/>
      <c r="J100" s="295"/>
      <c r="K100" s="295"/>
    </row>
    <row r="101" s="1" customFormat="1" ht="7.5" customHeight="1">
      <c r="B101" s="296"/>
      <c r="C101" s="297"/>
      <c r="D101" s="297"/>
      <c r="E101" s="297"/>
      <c r="F101" s="297"/>
      <c r="G101" s="297"/>
      <c r="H101" s="297"/>
      <c r="I101" s="297"/>
      <c r="J101" s="297"/>
      <c r="K101" s="298"/>
    </row>
    <row r="102" s="1" customFormat="1" ht="45" customHeight="1">
      <c r="B102" s="299"/>
      <c r="C102" s="300" t="s">
        <v>1633</v>
      </c>
      <c r="D102" s="300"/>
      <c r="E102" s="300"/>
      <c r="F102" s="300"/>
      <c r="G102" s="300"/>
      <c r="H102" s="300"/>
      <c r="I102" s="300"/>
      <c r="J102" s="300"/>
      <c r="K102" s="301"/>
    </row>
    <row r="103" s="1" customFormat="1" ht="17.25" customHeight="1">
      <c r="B103" s="299"/>
      <c r="C103" s="302" t="s">
        <v>1588</v>
      </c>
      <c r="D103" s="302"/>
      <c r="E103" s="302"/>
      <c r="F103" s="302" t="s">
        <v>1589</v>
      </c>
      <c r="G103" s="303"/>
      <c r="H103" s="302" t="s">
        <v>58</v>
      </c>
      <c r="I103" s="302" t="s">
        <v>61</v>
      </c>
      <c r="J103" s="302" t="s">
        <v>1590</v>
      </c>
      <c r="K103" s="301"/>
    </row>
    <row r="104" s="1" customFormat="1" ht="17.25" customHeight="1">
      <c r="B104" s="299"/>
      <c r="C104" s="304" t="s">
        <v>1591</v>
      </c>
      <c r="D104" s="304"/>
      <c r="E104" s="304"/>
      <c r="F104" s="305" t="s">
        <v>1592</v>
      </c>
      <c r="G104" s="306"/>
      <c r="H104" s="304"/>
      <c r="I104" s="304"/>
      <c r="J104" s="304" t="s">
        <v>1593</v>
      </c>
      <c r="K104" s="301"/>
    </row>
    <row r="105" s="1" customFormat="1" ht="5.25" customHeight="1">
      <c r="B105" s="299"/>
      <c r="C105" s="302"/>
      <c r="D105" s="302"/>
      <c r="E105" s="302"/>
      <c r="F105" s="302"/>
      <c r="G105" s="320"/>
      <c r="H105" s="302"/>
      <c r="I105" s="302"/>
      <c r="J105" s="302"/>
      <c r="K105" s="301"/>
    </row>
    <row r="106" s="1" customFormat="1" ht="15" customHeight="1">
      <c r="B106" s="299"/>
      <c r="C106" s="287" t="s">
        <v>57</v>
      </c>
      <c r="D106" s="309"/>
      <c r="E106" s="309"/>
      <c r="F106" s="310" t="s">
        <v>1594</v>
      </c>
      <c r="G106" s="287"/>
      <c r="H106" s="287" t="s">
        <v>1634</v>
      </c>
      <c r="I106" s="287" t="s">
        <v>1596</v>
      </c>
      <c r="J106" s="287">
        <v>20</v>
      </c>
      <c r="K106" s="301"/>
    </row>
    <row r="107" s="1" customFormat="1" ht="15" customHeight="1">
      <c r="B107" s="299"/>
      <c r="C107" s="287" t="s">
        <v>1597</v>
      </c>
      <c r="D107" s="287"/>
      <c r="E107" s="287"/>
      <c r="F107" s="310" t="s">
        <v>1594</v>
      </c>
      <c r="G107" s="287"/>
      <c r="H107" s="287" t="s">
        <v>1634</v>
      </c>
      <c r="I107" s="287" t="s">
        <v>1596</v>
      </c>
      <c r="J107" s="287">
        <v>120</v>
      </c>
      <c r="K107" s="301"/>
    </row>
    <row r="108" s="1" customFormat="1" ht="15" customHeight="1">
      <c r="B108" s="312"/>
      <c r="C108" s="287" t="s">
        <v>1599</v>
      </c>
      <c r="D108" s="287"/>
      <c r="E108" s="287"/>
      <c r="F108" s="310" t="s">
        <v>1600</v>
      </c>
      <c r="G108" s="287"/>
      <c r="H108" s="287" t="s">
        <v>1634</v>
      </c>
      <c r="I108" s="287" t="s">
        <v>1596</v>
      </c>
      <c r="J108" s="287">
        <v>50</v>
      </c>
      <c r="K108" s="301"/>
    </row>
    <row r="109" s="1" customFormat="1" ht="15" customHeight="1">
      <c r="B109" s="312"/>
      <c r="C109" s="287" t="s">
        <v>1602</v>
      </c>
      <c r="D109" s="287"/>
      <c r="E109" s="287"/>
      <c r="F109" s="310" t="s">
        <v>1594</v>
      </c>
      <c r="G109" s="287"/>
      <c r="H109" s="287" t="s">
        <v>1634</v>
      </c>
      <c r="I109" s="287" t="s">
        <v>1604</v>
      </c>
      <c r="J109" s="287"/>
      <c r="K109" s="301"/>
    </row>
    <row r="110" s="1" customFormat="1" ht="15" customHeight="1">
      <c r="B110" s="312"/>
      <c r="C110" s="287" t="s">
        <v>1613</v>
      </c>
      <c r="D110" s="287"/>
      <c r="E110" s="287"/>
      <c r="F110" s="310" t="s">
        <v>1600</v>
      </c>
      <c r="G110" s="287"/>
      <c r="H110" s="287" t="s">
        <v>1634</v>
      </c>
      <c r="I110" s="287" t="s">
        <v>1596</v>
      </c>
      <c r="J110" s="287">
        <v>50</v>
      </c>
      <c r="K110" s="301"/>
    </row>
    <row r="111" s="1" customFormat="1" ht="15" customHeight="1">
      <c r="B111" s="312"/>
      <c r="C111" s="287" t="s">
        <v>1621</v>
      </c>
      <c r="D111" s="287"/>
      <c r="E111" s="287"/>
      <c r="F111" s="310" t="s">
        <v>1600</v>
      </c>
      <c r="G111" s="287"/>
      <c r="H111" s="287" t="s">
        <v>1634</v>
      </c>
      <c r="I111" s="287" t="s">
        <v>1596</v>
      </c>
      <c r="J111" s="287">
        <v>50</v>
      </c>
      <c r="K111" s="301"/>
    </row>
    <row r="112" s="1" customFormat="1" ht="15" customHeight="1">
      <c r="B112" s="312"/>
      <c r="C112" s="287" t="s">
        <v>1619</v>
      </c>
      <c r="D112" s="287"/>
      <c r="E112" s="287"/>
      <c r="F112" s="310" t="s">
        <v>1600</v>
      </c>
      <c r="G112" s="287"/>
      <c r="H112" s="287" t="s">
        <v>1634</v>
      </c>
      <c r="I112" s="287" t="s">
        <v>1596</v>
      </c>
      <c r="J112" s="287">
        <v>50</v>
      </c>
      <c r="K112" s="301"/>
    </row>
    <row r="113" s="1" customFormat="1" ht="15" customHeight="1">
      <c r="B113" s="312"/>
      <c r="C113" s="287" t="s">
        <v>57</v>
      </c>
      <c r="D113" s="287"/>
      <c r="E113" s="287"/>
      <c r="F113" s="310" t="s">
        <v>1594</v>
      </c>
      <c r="G113" s="287"/>
      <c r="H113" s="287" t="s">
        <v>1635</v>
      </c>
      <c r="I113" s="287" t="s">
        <v>1596</v>
      </c>
      <c r="J113" s="287">
        <v>20</v>
      </c>
      <c r="K113" s="301"/>
    </row>
    <row r="114" s="1" customFormat="1" ht="15" customHeight="1">
      <c r="B114" s="312"/>
      <c r="C114" s="287" t="s">
        <v>1636</v>
      </c>
      <c r="D114" s="287"/>
      <c r="E114" s="287"/>
      <c r="F114" s="310" t="s">
        <v>1594</v>
      </c>
      <c r="G114" s="287"/>
      <c r="H114" s="287" t="s">
        <v>1637</v>
      </c>
      <c r="I114" s="287" t="s">
        <v>1596</v>
      </c>
      <c r="J114" s="287">
        <v>120</v>
      </c>
      <c r="K114" s="301"/>
    </row>
    <row r="115" s="1" customFormat="1" ht="15" customHeight="1">
      <c r="B115" s="312"/>
      <c r="C115" s="287" t="s">
        <v>42</v>
      </c>
      <c r="D115" s="287"/>
      <c r="E115" s="287"/>
      <c r="F115" s="310" t="s">
        <v>1594</v>
      </c>
      <c r="G115" s="287"/>
      <c r="H115" s="287" t="s">
        <v>1638</v>
      </c>
      <c r="I115" s="287" t="s">
        <v>1629</v>
      </c>
      <c r="J115" s="287"/>
      <c r="K115" s="301"/>
    </row>
    <row r="116" s="1" customFormat="1" ht="15" customHeight="1">
      <c r="B116" s="312"/>
      <c r="C116" s="287" t="s">
        <v>52</v>
      </c>
      <c r="D116" s="287"/>
      <c r="E116" s="287"/>
      <c r="F116" s="310" t="s">
        <v>1594</v>
      </c>
      <c r="G116" s="287"/>
      <c r="H116" s="287" t="s">
        <v>1639</v>
      </c>
      <c r="I116" s="287" t="s">
        <v>1629</v>
      </c>
      <c r="J116" s="287"/>
      <c r="K116" s="301"/>
    </row>
    <row r="117" s="1" customFormat="1" ht="15" customHeight="1">
      <c r="B117" s="312"/>
      <c r="C117" s="287" t="s">
        <v>61</v>
      </c>
      <c r="D117" s="287"/>
      <c r="E117" s="287"/>
      <c r="F117" s="310" t="s">
        <v>1594</v>
      </c>
      <c r="G117" s="287"/>
      <c r="H117" s="287" t="s">
        <v>1640</v>
      </c>
      <c r="I117" s="287" t="s">
        <v>1641</v>
      </c>
      <c r="J117" s="287"/>
      <c r="K117" s="301"/>
    </row>
    <row r="118" s="1" customFormat="1" ht="15" customHeight="1">
      <c r="B118" s="315"/>
      <c r="C118" s="321"/>
      <c r="D118" s="321"/>
      <c r="E118" s="321"/>
      <c r="F118" s="321"/>
      <c r="G118" s="321"/>
      <c r="H118" s="321"/>
      <c r="I118" s="321"/>
      <c r="J118" s="321"/>
      <c r="K118" s="317"/>
    </row>
    <row r="119" s="1" customFormat="1" ht="18.75" customHeight="1">
      <c r="B119" s="322"/>
      <c r="C119" s="323"/>
      <c r="D119" s="323"/>
      <c r="E119" s="323"/>
      <c r="F119" s="324"/>
      <c r="G119" s="323"/>
      <c r="H119" s="323"/>
      <c r="I119" s="323"/>
      <c r="J119" s="323"/>
      <c r="K119" s="322"/>
    </row>
    <row r="120" s="1" customFormat="1" ht="18.75" customHeight="1">
      <c r="B120" s="295"/>
      <c r="C120" s="295"/>
      <c r="D120" s="295"/>
      <c r="E120" s="295"/>
      <c r="F120" s="295"/>
      <c r="G120" s="295"/>
      <c r="H120" s="295"/>
      <c r="I120" s="295"/>
      <c r="J120" s="295"/>
      <c r="K120" s="295"/>
    </row>
    <row r="121" s="1" customFormat="1" ht="7.5" customHeight="1">
      <c r="B121" s="325"/>
      <c r="C121" s="326"/>
      <c r="D121" s="326"/>
      <c r="E121" s="326"/>
      <c r="F121" s="326"/>
      <c r="G121" s="326"/>
      <c r="H121" s="326"/>
      <c r="I121" s="326"/>
      <c r="J121" s="326"/>
      <c r="K121" s="327"/>
    </row>
    <row r="122" s="1" customFormat="1" ht="45" customHeight="1">
      <c r="B122" s="328"/>
      <c r="C122" s="278" t="s">
        <v>1642</v>
      </c>
      <c r="D122" s="278"/>
      <c r="E122" s="278"/>
      <c r="F122" s="278"/>
      <c r="G122" s="278"/>
      <c r="H122" s="278"/>
      <c r="I122" s="278"/>
      <c r="J122" s="278"/>
      <c r="K122" s="329"/>
    </row>
    <row r="123" s="1" customFormat="1" ht="17.25" customHeight="1">
      <c r="B123" s="330"/>
      <c r="C123" s="302" t="s">
        <v>1588</v>
      </c>
      <c r="D123" s="302"/>
      <c r="E123" s="302"/>
      <c r="F123" s="302" t="s">
        <v>1589</v>
      </c>
      <c r="G123" s="303"/>
      <c r="H123" s="302" t="s">
        <v>58</v>
      </c>
      <c r="I123" s="302" t="s">
        <v>61</v>
      </c>
      <c r="J123" s="302" t="s">
        <v>1590</v>
      </c>
      <c r="K123" s="331"/>
    </row>
    <row r="124" s="1" customFormat="1" ht="17.25" customHeight="1">
      <c r="B124" s="330"/>
      <c r="C124" s="304" t="s">
        <v>1591</v>
      </c>
      <c r="D124" s="304"/>
      <c r="E124" s="304"/>
      <c r="F124" s="305" t="s">
        <v>1592</v>
      </c>
      <c r="G124" s="306"/>
      <c r="H124" s="304"/>
      <c r="I124" s="304"/>
      <c r="J124" s="304" t="s">
        <v>1593</v>
      </c>
      <c r="K124" s="331"/>
    </row>
    <row r="125" s="1" customFormat="1" ht="5.25" customHeight="1">
      <c r="B125" s="332"/>
      <c r="C125" s="307"/>
      <c r="D125" s="307"/>
      <c r="E125" s="307"/>
      <c r="F125" s="307"/>
      <c r="G125" s="333"/>
      <c r="H125" s="307"/>
      <c r="I125" s="307"/>
      <c r="J125" s="307"/>
      <c r="K125" s="334"/>
    </row>
    <row r="126" s="1" customFormat="1" ht="15" customHeight="1">
      <c r="B126" s="332"/>
      <c r="C126" s="287" t="s">
        <v>1597</v>
      </c>
      <c r="D126" s="309"/>
      <c r="E126" s="309"/>
      <c r="F126" s="310" t="s">
        <v>1594</v>
      </c>
      <c r="G126" s="287"/>
      <c r="H126" s="287" t="s">
        <v>1634</v>
      </c>
      <c r="I126" s="287" t="s">
        <v>1596</v>
      </c>
      <c r="J126" s="287">
        <v>120</v>
      </c>
      <c r="K126" s="335"/>
    </row>
    <row r="127" s="1" customFormat="1" ht="15" customHeight="1">
      <c r="B127" s="332"/>
      <c r="C127" s="287" t="s">
        <v>1643</v>
      </c>
      <c r="D127" s="287"/>
      <c r="E127" s="287"/>
      <c r="F127" s="310" t="s">
        <v>1594</v>
      </c>
      <c r="G127" s="287"/>
      <c r="H127" s="287" t="s">
        <v>1644</v>
      </c>
      <c r="I127" s="287" t="s">
        <v>1596</v>
      </c>
      <c r="J127" s="287" t="s">
        <v>1645</v>
      </c>
      <c r="K127" s="335"/>
    </row>
    <row r="128" s="1" customFormat="1" ht="15" customHeight="1">
      <c r="B128" s="332"/>
      <c r="C128" s="287" t="s">
        <v>1542</v>
      </c>
      <c r="D128" s="287"/>
      <c r="E128" s="287"/>
      <c r="F128" s="310" t="s">
        <v>1594</v>
      </c>
      <c r="G128" s="287"/>
      <c r="H128" s="287" t="s">
        <v>1646</v>
      </c>
      <c r="I128" s="287" t="s">
        <v>1596</v>
      </c>
      <c r="J128" s="287" t="s">
        <v>1645</v>
      </c>
      <c r="K128" s="335"/>
    </row>
    <row r="129" s="1" customFormat="1" ht="15" customHeight="1">
      <c r="B129" s="332"/>
      <c r="C129" s="287" t="s">
        <v>1605</v>
      </c>
      <c r="D129" s="287"/>
      <c r="E129" s="287"/>
      <c r="F129" s="310" t="s">
        <v>1600</v>
      </c>
      <c r="G129" s="287"/>
      <c r="H129" s="287" t="s">
        <v>1606</v>
      </c>
      <c r="I129" s="287" t="s">
        <v>1596</v>
      </c>
      <c r="J129" s="287">
        <v>15</v>
      </c>
      <c r="K129" s="335"/>
    </row>
    <row r="130" s="1" customFormat="1" ht="15" customHeight="1">
      <c r="B130" s="332"/>
      <c r="C130" s="313" t="s">
        <v>1607</v>
      </c>
      <c r="D130" s="313"/>
      <c r="E130" s="313"/>
      <c r="F130" s="314" t="s">
        <v>1600</v>
      </c>
      <c r="G130" s="313"/>
      <c r="H130" s="313" t="s">
        <v>1608</v>
      </c>
      <c r="I130" s="313" t="s">
        <v>1596</v>
      </c>
      <c r="J130" s="313">
        <v>15</v>
      </c>
      <c r="K130" s="335"/>
    </row>
    <row r="131" s="1" customFormat="1" ht="15" customHeight="1">
      <c r="B131" s="332"/>
      <c r="C131" s="313" t="s">
        <v>1609</v>
      </c>
      <c r="D131" s="313"/>
      <c r="E131" s="313"/>
      <c r="F131" s="314" t="s">
        <v>1600</v>
      </c>
      <c r="G131" s="313"/>
      <c r="H131" s="313" t="s">
        <v>1610</v>
      </c>
      <c r="I131" s="313" t="s">
        <v>1596</v>
      </c>
      <c r="J131" s="313">
        <v>20</v>
      </c>
      <c r="K131" s="335"/>
    </row>
    <row r="132" s="1" customFormat="1" ht="15" customHeight="1">
      <c r="B132" s="332"/>
      <c r="C132" s="313" t="s">
        <v>1611</v>
      </c>
      <c r="D132" s="313"/>
      <c r="E132" s="313"/>
      <c r="F132" s="314" t="s">
        <v>1600</v>
      </c>
      <c r="G132" s="313"/>
      <c r="H132" s="313" t="s">
        <v>1612</v>
      </c>
      <c r="I132" s="313" t="s">
        <v>1596</v>
      </c>
      <c r="J132" s="313">
        <v>20</v>
      </c>
      <c r="K132" s="335"/>
    </row>
    <row r="133" s="1" customFormat="1" ht="15" customHeight="1">
      <c r="B133" s="332"/>
      <c r="C133" s="287" t="s">
        <v>1599</v>
      </c>
      <c r="D133" s="287"/>
      <c r="E133" s="287"/>
      <c r="F133" s="310" t="s">
        <v>1600</v>
      </c>
      <c r="G133" s="287"/>
      <c r="H133" s="287" t="s">
        <v>1634</v>
      </c>
      <c r="I133" s="287" t="s">
        <v>1596</v>
      </c>
      <c r="J133" s="287">
        <v>50</v>
      </c>
      <c r="K133" s="335"/>
    </row>
    <row r="134" s="1" customFormat="1" ht="15" customHeight="1">
      <c r="B134" s="332"/>
      <c r="C134" s="287" t="s">
        <v>1613</v>
      </c>
      <c r="D134" s="287"/>
      <c r="E134" s="287"/>
      <c r="F134" s="310" t="s">
        <v>1600</v>
      </c>
      <c r="G134" s="287"/>
      <c r="H134" s="287" t="s">
        <v>1634</v>
      </c>
      <c r="I134" s="287" t="s">
        <v>1596</v>
      </c>
      <c r="J134" s="287">
        <v>50</v>
      </c>
      <c r="K134" s="335"/>
    </row>
    <row r="135" s="1" customFormat="1" ht="15" customHeight="1">
      <c r="B135" s="332"/>
      <c r="C135" s="287" t="s">
        <v>1619</v>
      </c>
      <c r="D135" s="287"/>
      <c r="E135" s="287"/>
      <c r="F135" s="310" t="s">
        <v>1600</v>
      </c>
      <c r="G135" s="287"/>
      <c r="H135" s="287" t="s">
        <v>1634</v>
      </c>
      <c r="I135" s="287" t="s">
        <v>1596</v>
      </c>
      <c r="J135" s="287">
        <v>50</v>
      </c>
      <c r="K135" s="335"/>
    </row>
    <row r="136" s="1" customFormat="1" ht="15" customHeight="1">
      <c r="B136" s="332"/>
      <c r="C136" s="287" t="s">
        <v>1621</v>
      </c>
      <c r="D136" s="287"/>
      <c r="E136" s="287"/>
      <c r="F136" s="310" t="s">
        <v>1600</v>
      </c>
      <c r="G136" s="287"/>
      <c r="H136" s="287" t="s">
        <v>1634</v>
      </c>
      <c r="I136" s="287" t="s">
        <v>1596</v>
      </c>
      <c r="J136" s="287">
        <v>50</v>
      </c>
      <c r="K136" s="335"/>
    </row>
    <row r="137" s="1" customFormat="1" ht="15" customHeight="1">
      <c r="B137" s="332"/>
      <c r="C137" s="287" t="s">
        <v>1622</v>
      </c>
      <c r="D137" s="287"/>
      <c r="E137" s="287"/>
      <c r="F137" s="310" t="s">
        <v>1600</v>
      </c>
      <c r="G137" s="287"/>
      <c r="H137" s="287" t="s">
        <v>1647</v>
      </c>
      <c r="I137" s="287" t="s">
        <v>1596</v>
      </c>
      <c r="J137" s="287">
        <v>255</v>
      </c>
      <c r="K137" s="335"/>
    </row>
    <row r="138" s="1" customFormat="1" ht="15" customHeight="1">
      <c r="B138" s="332"/>
      <c r="C138" s="287" t="s">
        <v>1624</v>
      </c>
      <c r="D138" s="287"/>
      <c r="E138" s="287"/>
      <c r="F138" s="310" t="s">
        <v>1594</v>
      </c>
      <c r="G138" s="287"/>
      <c r="H138" s="287" t="s">
        <v>1648</v>
      </c>
      <c r="I138" s="287" t="s">
        <v>1626</v>
      </c>
      <c r="J138" s="287"/>
      <c r="K138" s="335"/>
    </row>
    <row r="139" s="1" customFormat="1" ht="15" customHeight="1">
      <c r="B139" s="332"/>
      <c r="C139" s="287" t="s">
        <v>1627</v>
      </c>
      <c r="D139" s="287"/>
      <c r="E139" s="287"/>
      <c r="F139" s="310" t="s">
        <v>1594</v>
      </c>
      <c r="G139" s="287"/>
      <c r="H139" s="287" t="s">
        <v>1649</v>
      </c>
      <c r="I139" s="287" t="s">
        <v>1629</v>
      </c>
      <c r="J139" s="287"/>
      <c r="K139" s="335"/>
    </row>
    <row r="140" s="1" customFormat="1" ht="15" customHeight="1">
      <c r="B140" s="332"/>
      <c r="C140" s="287" t="s">
        <v>1630</v>
      </c>
      <c r="D140" s="287"/>
      <c r="E140" s="287"/>
      <c r="F140" s="310" t="s">
        <v>1594</v>
      </c>
      <c r="G140" s="287"/>
      <c r="H140" s="287" t="s">
        <v>1630</v>
      </c>
      <c r="I140" s="287" t="s">
        <v>1629</v>
      </c>
      <c r="J140" s="287"/>
      <c r="K140" s="335"/>
    </row>
    <row r="141" s="1" customFormat="1" ht="15" customHeight="1">
      <c r="B141" s="332"/>
      <c r="C141" s="287" t="s">
        <v>42</v>
      </c>
      <c r="D141" s="287"/>
      <c r="E141" s="287"/>
      <c r="F141" s="310" t="s">
        <v>1594</v>
      </c>
      <c r="G141" s="287"/>
      <c r="H141" s="287" t="s">
        <v>1650</v>
      </c>
      <c r="I141" s="287" t="s">
        <v>1629</v>
      </c>
      <c r="J141" s="287"/>
      <c r="K141" s="335"/>
    </row>
    <row r="142" s="1" customFormat="1" ht="15" customHeight="1">
      <c r="B142" s="332"/>
      <c r="C142" s="287" t="s">
        <v>1651</v>
      </c>
      <c r="D142" s="287"/>
      <c r="E142" s="287"/>
      <c r="F142" s="310" t="s">
        <v>1594</v>
      </c>
      <c r="G142" s="287"/>
      <c r="H142" s="287" t="s">
        <v>1652</v>
      </c>
      <c r="I142" s="287" t="s">
        <v>1629</v>
      </c>
      <c r="J142" s="287"/>
      <c r="K142" s="335"/>
    </row>
    <row r="143" s="1" customFormat="1" ht="15" customHeight="1">
      <c r="B143" s="336"/>
      <c r="C143" s="337"/>
      <c r="D143" s="337"/>
      <c r="E143" s="337"/>
      <c r="F143" s="337"/>
      <c r="G143" s="337"/>
      <c r="H143" s="337"/>
      <c r="I143" s="337"/>
      <c r="J143" s="337"/>
      <c r="K143" s="338"/>
    </row>
    <row r="144" s="1" customFormat="1" ht="18.75" customHeight="1">
      <c r="B144" s="323"/>
      <c r="C144" s="323"/>
      <c r="D144" s="323"/>
      <c r="E144" s="323"/>
      <c r="F144" s="324"/>
      <c r="G144" s="323"/>
      <c r="H144" s="323"/>
      <c r="I144" s="323"/>
      <c r="J144" s="323"/>
      <c r="K144" s="323"/>
    </row>
    <row r="145" s="1" customFormat="1" ht="18.75" customHeight="1">
      <c r="B145" s="295"/>
      <c r="C145" s="295"/>
      <c r="D145" s="295"/>
      <c r="E145" s="295"/>
      <c r="F145" s="295"/>
      <c r="G145" s="295"/>
      <c r="H145" s="295"/>
      <c r="I145" s="295"/>
      <c r="J145" s="295"/>
      <c r="K145" s="295"/>
    </row>
    <row r="146" s="1" customFormat="1" ht="7.5" customHeight="1">
      <c r="B146" s="296"/>
      <c r="C146" s="297"/>
      <c r="D146" s="297"/>
      <c r="E146" s="297"/>
      <c r="F146" s="297"/>
      <c r="G146" s="297"/>
      <c r="H146" s="297"/>
      <c r="I146" s="297"/>
      <c r="J146" s="297"/>
      <c r="K146" s="298"/>
    </row>
    <row r="147" s="1" customFormat="1" ht="45" customHeight="1">
      <c r="B147" s="299"/>
      <c r="C147" s="300" t="s">
        <v>1653</v>
      </c>
      <c r="D147" s="300"/>
      <c r="E147" s="300"/>
      <c r="F147" s="300"/>
      <c r="G147" s="300"/>
      <c r="H147" s="300"/>
      <c r="I147" s="300"/>
      <c r="J147" s="300"/>
      <c r="K147" s="301"/>
    </row>
    <row r="148" s="1" customFormat="1" ht="17.25" customHeight="1">
      <c r="B148" s="299"/>
      <c r="C148" s="302" t="s">
        <v>1588</v>
      </c>
      <c r="D148" s="302"/>
      <c r="E148" s="302"/>
      <c r="F148" s="302" t="s">
        <v>1589</v>
      </c>
      <c r="G148" s="303"/>
      <c r="H148" s="302" t="s">
        <v>58</v>
      </c>
      <c r="I148" s="302" t="s">
        <v>61</v>
      </c>
      <c r="J148" s="302" t="s">
        <v>1590</v>
      </c>
      <c r="K148" s="301"/>
    </row>
    <row r="149" s="1" customFormat="1" ht="17.25" customHeight="1">
      <c r="B149" s="299"/>
      <c r="C149" s="304" t="s">
        <v>1591</v>
      </c>
      <c r="D149" s="304"/>
      <c r="E149" s="304"/>
      <c r="F149" s="305" t="s">
        <v>1592</v>
      </c>
      <c r="G149" s="306"/>
      <c r="H149" s="304"/>
      <c r="I149" s="304"/>
      <c r="J149" s="304" t="s">
        <v>1593</v>
      </c>
      <c r="K149" s="301"/>
    </row>
    <row r="150" s="1" customFormat="1" ht="5.25" customHeight="1">
      <c r="B150" s="312"/>
      <c r="C150" s="307"/>
      <c r="D150" s="307"/>
      <c r="E150" s="307"/>
      <c r="F150" s="307"/>
      <c r="G150" s="308"/>
      <c r="H150" s="307"/>
      <c r="I150" s="307"/>
      <c r="J150" s="307"/>
      <c r="K150" s="335"/>
    </row>
    <row r="151" s="1" customFormat="1" ht="15" customHeight="1">
      <c r="B151" s="312"/>
      <c r="C151" s="339" t="s">
        <v>1597</v>
      </c>
      <c r="D151" s="287"/>
      <c r="E151" s="287"/>
      <c r="F151" s="340" t="s">
        <v>1594</v>
      </c>
      <c r="G151" s="287"/>
      <c r="H151" s="339" t="s">
        <v>1634</v>
      </c>
      <c r="I151" s="339" t="s">
        <v>1596</v>
      </c>
      <c r="J151" s="339">
        <v>120</v>
      </c>
      <c r="K151" s="335"/>
    </row>
    <row r="152" s="1" customFormat="1" ht="15" customHeight="1">
      <c r="B152" s="312"/>
      <c r="C152" s="339" t="s">
        <v>1643</v>
      </c>
      <c r="D152" s="287"/>
      <c r="E152" s="287"/>
      <c r="F152" s="340" t="s">
        <v>1594</v>
      </c>
      <c r="G152" s="287"/>
      <c r="H152" s="339" t="s">
        <v>1654</v>
      </c>
      <c r="I152" s="339" t="s">
        <v>1596</v>
      </c>
      <c r="J152" s="339" t="s">
        <v>1645</v>
      </c>
      <c r="K152" s="335"/>
    </row>
    <row r="153" s="1" customFormat="1" ht="15" customHeight="1">
      <c r="B153" s="312"/>
      <c r="C153" s="339" t="s">
        <v>1542</v>
      </c>
      <c r="D153" s="287"/>
      <c r="E153" s="287"/>
      <c r="F153" s="340" t="s">
        <v>1594</v>
      </c>
      <c r="G153" s="287"/>
      <c r="H153" s="339" t="s">
        <v>1655</v>
      </c>
      <c r="I153" s="339" t="s">
        <v>1596</v>
      </c>
      <c r="J153" s="339" t="s">
        <v>1645</v>
      </c>
      <c r="K153" s="335"/>
    </row>
    <row r="154" s="1" customFormat="1" ht="15" customHeight="1">
      <c r="B154" s="312"/>
      <c r="C154" s="339" t="s">
        <v>1599</v>
      </c>
      <c r="D154" s="287"/>
      <c r="E154" s="287"/>
      <c r="F154" s="340" t="s">
        <v>1600</v>
      </c>
      <c r="G154" s="287"/>
      <c r="H154" s="339" t="s">
        <v>1634</v>
      </c>
      <c r="I154" s="339" t="s">
        <v>1596</v>
      </c>
      <c r="J154" s="339">
        <v>50</v>
      </c>
      <c r="K154" s="335"/>
    </row>
    <row r="155" s="1" customFormat="1" ht="15" customHeight="1">
      <c r="B155" s="312"/>
      <c r="C155" s="339" t="s">
        <v>1602</v>
      </c>
      <c r="D155" s="287"/>
      <c r="E155" s="287"/>
      <c r="F155" s="340" t="s">
        <v>1594</v>
      </c>
      <c r="G155" s="287"/>
      <c r="H155" s="339" t="s">
        <v>1634</v>
      </c>
      <c r="I155" s="339" t="s">
        <v>1604</v>
      </c>
      <c r="J155" s="339"/>
      <c r="K155" s="335"/>
    </row>
    <row r="156" s="1" customFormat="1" ht="15" customHeight="1">
      <c r="B156" s="312"/>
      <c r="C156" s="339" t="s">
        <v>1613</v>
      </c>
      <c r="D156" s="287"/>
      <c r="E156" s="287"/>
      <c r="F156" s="340" t="s">
        <v>1600</v>
      </c>
      <c r="G156" s="287"/>
      <c r="H156" s="339" t="s">
        <v>1634</v>
      </c>
      <c r="I156" s="339" t="s">
        <v>1596</v>
      </c>
      <c r="J156" s="339">
        <v>50</v>
      </c>
      <c r="K156" s="335"/>
    </row>
    <row r="157" s="1" customFormat="1" ht="15" customHeight="1">
      <c r="B157" s="312"/>
      <c r="C157" s="339" t="s">
        <v>1621</v>
      </c>
      <c r="D157" s="287"/>
      <c r="E157" s="287"/>
      <c r="F157" s="340" t="s">
        <v>1600</v>
      </c>
      <c r="G157" s="287"/>
      <c r="H157" s="339" t="s">
        <v>1634</v>
      </c>
      <c r="I157" s="339" t="s">
        <v>1596</v>
      </c>
      <c r="J157" s="339">
        <v>50</v>
      </c>
      <c r="K157" s="335"/>
    </row>
    <row r="158" s="1" customFormat="1" ht="15" customHeight="1">
      <c r="B158" s="312"/>
      <c r="C158" s="339" t="s">
        <v>1619</v>
      </c>
      <c r="D158" s="287"/>
      <c r="E158" s="287"/>
      <c r="F158" s="340" t="s">
        <v>1600</v>
      </c>
      <c r="G158" s="287"/>
      <c r="H158" s="339" t="s">
        <v>1634</v>
      </c>
      <c r="I158" s="339" t="s">
        <v>1596</v>
      </c>
      <c r="J158" s="339">
        <v>50</v>
      </c>
      <c r="K158" s="335"/>
    </row>
    <row r="159" s="1" customFormat="1" ht="15" customHeight="1">
      <c r="B159" s="312"/>
      <c r="C159" s="339" t="s">
        <v>107</v>
      </c>
      <c r="D159" s="287"/>
      <c r="E159" s="287"/>
      <c r="F159" s="340" t="s">
        <v>1594</v>
      </c>
      <c r="G159" s="287"/>
      <c r="H159" s="339" t="s">
        <v>1656</v>
      </c>
      <c r="I159" s="339" t="s">
        <v>1596</v>
      </c>
      <c r="J159" s="339" t="s">
        <v>1657</v>
      </c>
      <c r="K159" s="335"/>
    </row>
    <row r="160" s="1" customFormat="1" ht="15" customHeight="1">
      <c r="B160" s="312"/>
      <c r="C160" s="339" t="s">
        <v>1658</v>
      </c>
      <c r="D160" s="287"/>
      <c r="E160" s="287"/>
      <c r="F160" s="340" t="s">
        <v>1594</v>
      </c>
      <c r="G160" s="287"/>
      <c r="H160" s="339" t="s">
        <v>1659</v>
      </c>
      <c r="I160" s="339" t="s">
        <v>1629</v>
      </c>
      <c r="J160" s="339"/>
      <c r="K160" s="335"/>
    </row>
    <row r="161" s="1" customFormat="1" ht="15" customHeight="1">
      <c r="B161" s="341"/>
      <c r="C161" s="321"/>
      <c r="D161" s="321"/>
      <c r="E161" s="321"/>
      <c r="F161" s="321"/>
      <c r="G161" s="321"/>
      <c r="H161" s="321"/>
      <c r="I161" s="321"/>
      <c r="J161" s="321"/>
      <c r="K161" s="342"/>
    </row>
    <row r="162" s="1" customFormat="1" ht="18.75" customHeight="1">
      <c r="B162" s="323"/>
      <c r="C162" s="333"/>
      <c r="D162" s="333"/>
      <c r="E162" s="333"/>
      <c r="F162" s="343"/>
      <c r="G162" s="333"/>
      <c r="H162" s="333"/>
      <c r="I162" s="333"/>
      <c r="J162" s="333"/>
      <c r="K162" s="323"/>
    </row>
    <row r="163" s="1" customFormat="1" ht="18.75" customHeight="1">
      <c r="B163" s="295"/>
      <c r="C163" s="295"/>
      <c r="D163" s="295"/>
      <c r="E163" s="295"/>
      <c r="F163" s="295"/>
      <c r="G163" s="295"/>
      <c r="H163" s="295"/>
      <c r="I163" s="295"/>
      <c r="J163" s="295"/>
      <c r="K163" s="295"/>
    </row>
    <row r="164" s="1" customFormat="1" ht="7.5" customHeight="1">
      <c r="B164" s="274"/>
      <c r="C164" s="275"/>
      <c r="D164" s="275"/>
      <c r="E164" s="275"/>
      <c r="F164" s="275"/>
      <c r="G164" s="275"/>
      <c r="H164" s="275"/>
      <c r="I164" s="275"/>
      <c r="J164" s="275"/>
      <c r="K164" s="276"/>
    </row>
    <row r="165" s="1" customFormat="1" ht="45" customHeight="1">
      <c r="B165" s="277"/>
      <c r="C165" s="278" t="s">
        <v>1660</v>
      </c>
      <c r="D165" s="278"/>
      <c r="E165" s="278"/>
      <c r="F165" s="278"/>
      <c r="G165" s="278"/>
      <c r="H165" s="278"/>
      <c r="I165" s="278"/>
      <c r="J165" s="278"/>
      <c r="K165" s="279"/>
    </row>
    <row r="166" s="1" customFormat="1" ht="17.25" customHeight="1">
      <c r="B166" s="277"/>
      <c r="C166" s="302" t="s">
        <v>1588</v>
      </c>
      <c r="D166" s="302"/>
      <c r="E166" s="302"/>
      <c r="F166" s="302" t="s">
        <v>1589</v>
      </c>
      <c r="G166" s="344"/>
      <c r="H166" s="345" t="s">
        <v>58</v>
      </c>
      <c r="I166" s="345" t="s">
        <v>61</v>
      </c>
      <c r="J166" s="302" t="s">
        <v>1590</v>
      </c>
      <c r="K166" s="279"/>
    </row>
    <row r="167" s="1" customFormat="1" ht="17.25" customHeight="1">
      <c r="B167" s="280"/>
      <c r="C167" s="304" t="s">
        <v>1591</v>
      </c>
      <c r="D167" s="304"/>
      <c r="E167" s="304"/>
      <c r="F167" s="305" t="s">
        <v>1592</v>
      </c>
      <c r="G167" s="346"/>
      <c r="H167" s="347"/>
      <c r="I167" s="347"/>
      <c r="J167" s="304" t="s">
        <v>1593</v>
      </c>
      <c r="K167" s="282"/>
    </row>
    <row r="168" s="1" customFormat="1" ht="5.25" customHeight="1">
      <c r="B168" s="312"/>
      <c r="C168" s="307"/>
      <c r="D168" s="307"/>
      <c r="E168" s="307"/>
      <c r="F168" s="307"/>
      <c r="G168" s="308"/>
      <c r="H168" s="307"/>
      <c r="I168" s="307"/>
      <c r="J168" s="307"/>
      <c r="K168" s="335"/>
    </row>
    <row r="169" s="1" customFormat="1" ht="15" customHeight="1">
      <c r="B169" s="312"/>
      <c r="C169" s="287" t="s">
        <v>1597</v>
      </c>
      <c r="D169" s="287"/>
      <c r="E169" s="287"/>
      <c r="F169" s="310" t="s">
        <v>1594</v>
      </c>
      <c r="G169" s="287"/>
      <c r="H169" s="287" t="s">
        <v>1634</v>
      </c>
      <c r="I169" s="287" t="s">
        <v>1596</v>
      </c>
      <c r="J169" s="287">
        <v>120</v>
      </c>
      <c r="K169" s="335"/>
    </row>
    <row r="170" s="1" customFormat="1" ht="15" customHeight="1">
      <c r="B170" s="312"/>
      <c r="C170" s="287" t="s">
        <v>1643</v>
      </c>
      <c r="D170" s="287"/>
      <c r="E170" s="287"/>
      <c r="F170" s="310" t="s">
        <v>1594</v>
      </c>
      <c r="G170" s="287"/>
      <c r="H170" s="287" t="s">
        <v>1644</v>
      </c>
      <c r="I170" s="287" t="s">
        <v>1596</v>
      </c>
      <c r="J170" s="287" t="s">
        <v>1645</v>
      </c>
      <c r="K170" s="335"/>
    </row>
    <row r="171" s="1" customFormat="1" ht="15" customHeight="1">
      <c r="B171" s="312"/>
      <c r="C171" s="287" t="s">
        <v>1542</v>
      </c>
      <c r="D171" s="287"/>
      <c r="E171" s="287"/>
      <c r="F171" s="310" t="s">
        <v>1594</v>
      </c>
      <c r="G171" s="287"/>
      <c r="H171" s="287" t="s">
        <v>1661</v>
      </c>
      <c r="I171" s="287" t="s">
        <v>1596</v>
      </c>
      <c r="J171" s="287" t="s">
        <v>1645</v>
      </c>
      <c r="K171" s="335"/>
    </row>
    <row r="172" s="1" customFormat="1" ht="15" customHeight="1">
      <c r="B172" s="312"/>
      <c r="C172" s="287" t="s">
        <v>1599</v>
      </c>
      <c r="D172" s="287"/>
      <c r="E172" s="287"/>
      <c r="F172" s="310" t="s">
        <v>1600</v>
      </c>
      <c r="G172" s="287"/>
      <c r="H172" s="287" t="s">
        <v>1661</v>
      </c>
      <c r="I172" s="287" t="s">
        <v>1596</v>
      </c>
      <c r="J172" s="287">
        <v>50</v>
      </c>
      <c r="K172" s="335"/>
    </row>
    <row r="173" s="1" customFormat="1" ht="15" customHeight="1">
      <c r="B173" s="312"/>
      <c r="C173" s="287" t="s">
        <v>1602</v>
      </c>
      <c r="D173" s="287"/>
      <c r="E173" s="287"/>
      <c r="F173" s="310" t="s">
        <v>1594</v>
      </c>
      <c r="G173" s="287"/>
      <c r="H173" s="287" t="s">
        <v>1661</v>
      </c>
      <c r="I173" s="287" t="s">
        <v>1604</v>
      </c>
      <c r="J173" s="287"/>
      <c r="K173" s="335"/>
    </row>
    <row r="174" s="1" customFormat="1" ht="15" customHeight="1">
      <c r="B174" s="312"/>
      <c r="C174" s="287" t="s">
        <v>1613</v>
      </c>
      <c r="D174" s="287"/>
      <c r="E174" s="287"/>
      <c r="F174" s="310" t="s">
        <v>1600</v>
      </c>
      <c r="G174" s="287"/>
      <c r="H174" s="287" t="s">
        <v>1661</v>
      </c>
      <c r="I174" s="287" t="s">
        <v>1596</v>
      </c>
      <c r="J174" s="287">
        <v>50</v>
      </c>
      <c r="K174" s="335"/>
    </row>
    <row r="175" s="1" customFormat="1" ht="15" customHeight="1">
      <c r="B175" s="312"/>
      <c r="C175" s="287" t="s">
        <v>1621</v>
      </c>
      <c r="D175" s="287"/>
      <c r="E175" s="287"/>
      <c r="F175" s="310" t="s">
        <v>1600</v>
      </c>
      <c r="G175" s="287"/>
      <c r="H175" s="287" t="s">
        <v>1661</v>
      </c>
      <c r="I175" s="287" t="s">
        <v>1596</v>
      </c>
      <c r="J175" s="287">
        <v>50</v>
      </c>
      <c r="K175" s="335"/>
    </row>
    <row r="176" s="1" customFormat="1" ht="15" customHeight="1">
      <c r="B176" s="312"/>
      <c r="C176" s="287" t="s">
        <v>1619</v>
      </c>
      <c r="D176" s="287"/>
      <c r="E176" s="287"/>
      <c r="F176" s="310" t="s">
        <v>1600</v>
      </c>
      <c r="G176" s="287"/>
      <c r="H176" s="287" t="s">
        <v>1661</v>
      </c>
      <c r="I176" s="287" t="s">
        <v>1596</v>
      </c>
      <c r="J176" s="287">
        <v>50</v>
      </c>
      <c r="K176" s="335"/>
    </row>
    <row r="177" s="1" customFormat="1" ht="15" customHeight="1">
      <c r="B177" s="312"/>
      <c r="C177" s="287" t="s">
        <v>136</v>
      </c>
      <c r="D177" s="287"/>
      <c r="E177" s="287"/>
      <c r="F177" s="310" t="s">
        <v>1594</v>
      </c>
      <c r="G177" s="287"/>
      <c r="H177" s="287" t="s">
        <v>1662</v>
      </c>
      <c r="I177" s="287" t="s">
        <v>1663</v>
      </c>
      <c r="J177" s="287"/>
      <c r="K177" s="335"/>
    </row>
    <row r="178" s="1" customFormat="1" ht="15" customHeight="1">
      <c r="B178" s="312"/>
      <c r="C178" s="287" t="s">
        <v>61</v>
      </c>
      <c r="D178" s="287"/>
      <c r="E178" s="287"/>
      <c r="F178" s="310" t="s">
        <v>1594</v>
      </c>
      <c r="G178" s="287"/>
      <c r="H178" s="287" t="s">
        <v>1664</v>
      </c>
      <c r="I178" s="287" t="s">
        <v>1665</v>
      </c>
      <c r="J178" s="287">
        <v>1</v>
      </c>
      <c r="K178" s="335"/>
    </row>
    <row r="179" s="1" customFormat="1" ht="15" customHeight="1">
      <c r="B179" s="312"/>
      <c r="C179" s="287" t="s">
        <v>57</v>
      </c>
      <c r="D179" s="287"/>
      <c r="E179" s="287"/>
      <c r="F179" s="310" t="s">
        <v>1594</v>
      </c>
      <c r="G179" s="287"/>
      <c r="H179" s="287" t="s">
        <v>1666</v>
      </c>
      <c r="I179" s="287" t="s">
        <v>1596</v>
      </c>
      <c r="J179" s="287">
        <v>20</v>
      </c>
      <c r="K179" s="335"/>
    </row>
    <row r="180" s="1" customFormat="1" ht="15" customHeight="1">
      <c r="B180" s="312"/>
      <c r="C180" s="287" t="s">
        <v>58</v>
      </c>
      <c r="D180" s="287"/>
      <c r="E180" s="287"/>
      <c r="F180" s="310" t="s">
        <v>1594</v>
      </c>
      <c r="G180" s="287"/>
      <c r="H180" s="287" t="s">
        <v>1667</v>
      </c>
      <c r="I180" s="287" t="s">
        <v>1596</v>
      </c>
      <c r="J180" s="287">
        <v>255</v>
      </c>
      <c r="K180" s="335"/>
    </row>
    <row r="181" s="1" customFormat="1" ht="15" customHeight="1">
      <c r="B181" s="312"/>
      <c r="C181" s="287" t="s">
        <v>137</v>
      </c>
      <c r="D181" s="287"/>
      <c r="E181" s="287"/>
      <c r="F181" s="310" t="s">
        <v>1594</v>
      </c>
      <c r="G181" s="287"/>
      <c r="H181" s="287" t="s">
        <v>1558</v>
      </c>
      <c r="I181" s="287" t="s">
        <v>1596</v>
      </c>
      <c r="J181" s="287">
        <v>10</v>
      </c>
      <c r="K181" s="335"/>
    </row>
    <row r="182" s="1" customFormat="1" ht="15" customHeight="1">
      <c r="B182" s="312"/>
      <c r="C182" s="287" t="s">
        <v>138</v>
      </c>
      <c r="D182" s="287"/>
      <c r="E182" s="287"/>
      <c r="F182" s="310" t="s">
        <v>1594</v>
      </c>
      <c r="G182" s="287"/>
      <c r="H182" s="287" t="s">
        <v>1668</v>
      </c>
      <c r="I182" s="287" t="s">
        <v>1629</v>
      </c>
      <c r="J182" s="287"/>
      <c r="K182" s="335"/>
    </row>
    <row r="183" s="1" customFormat="1" ht="15" customHeight="1">
      <c r="B183" s="312"/>
      <c r="C183" s="287" t="s">
        <v>1669</v>
      </c>
      <c r="D183" s="287"/>
      <c r="E183" s="287"/>
      <c r="F183" s="310" t="s">
        <v>1594</v>
      </c>
      <c r="G183" s="287"/>
      <c r="H183" s="287" t="s">
        <v>1670</v>
      </c>
      <c r="I183" s="287" t="s">
        <v>1629</v>
      </c>
      <c r="J183" s="287"/>
      <c r="K183" s="335"/>
    </row>
    <row r="184" s="1" customFormat="1" ht="15" customHeight="1">
      <c r="B184" s="312"/>
      <c r="C184" s="287" t="s">
        <v>1658</v>
      </c>
      <c r="D184" s="287"/>
      <c r="E184" s="287"/>
      <c r="F184" s="310" t="s">
        <v>1594</v>
      </c>
      <c r="G184" s="287"/>
      <c r="H184" s="287" t="s">
        <v>1671</v>
      </c>
      <c r="I184" s="287" t="s">
        <v>1629</v>
      </c>
      <c r="J184" s="287"/>
      <c r="K184" s="335"/>
    </row>
    <row r="185" s="1" customFormat="1" ht="15" customHeight="1">
      <c r="B185" s="312"/>
      <c r="C185" s="287" t="s">
        <v>140</v>
      </c>
      <c r="D185" s="287"/>
      <c r="E185" s="287"/>
      <c r="F185" s="310" t="s">
        <v>1600</v>
      </c>
      <c r="G185" s="287"/>
      <c r="H185" s="287" t="s">
        <v>1672</v>
      </c>
      <c r="I185" s="287" t="s">
        <v>1596</v>
      </c>
      <c r="J185" s="287">
        <v>50</v>
      </c>
      <c r="K185" s="335"/>
    </row>
    <row r="186" s="1" customFormat="1" ht="15" customHeight="1">
      <c r="B186" s="312"/>
      <c r="C186" s="287" t="s">
        <v>1673</v>
      </c>
      <c r="D186" s="287"/>
      <c r="E186" s="287"/>
      <c r="F186" s="310" t="s">
        <v>1600</v>
      </c>
      <c r="G186" s="287"/>
      <c r="H186" s="287" t="s">
        <v>1674</v>
      </c>
      <c r="I186" s="287" t="s">
        <v>1675</v>
      </c>
      <c r="J186" s="287"/>
      <c r="K186" s="335"/>
    </row>
    <row r="187" s="1" customFormat="1" ht="15" customHeight="1">
      <c r="B187" s="312"/>
      <c r="C187" s="287" t="s">
        <v>1676</v>
      </c>
      <c r="D187" s="287"/>
      <c r="E187" s="287"/>
      <c r="F187" s="310" t="s">
        <v>1600</v>
      </c>
      <c r="G187" s="287"/>
      <c r="H187" s="287" t="s">
        <v>1677</v>
      </c>
      <c r="I187" s="287" t="s">
        <v>1675</v>
      </c>
      <c r="J187" s="287"/>
      <c r="K187" s="335"/>
    </row>
    <row r="188" s="1" customFormat="1" ht="15" customHeight="1">
      <c r="B188" s="312"/>
      <c r="C188" s="287" t="s">
        <v>1678</v>
      </c>
      <c r="D188" s="287"/>
      <c r="E188" s="287"/>
      <c r="F188" s="310" t="s">
        <v>1600</v>
      </c>
      <c r="G188" s="287"/>
      <c r="H188" s="287" t="s">
        <v>1679</v>
      </c>
      <c r="I188" s="287" t="s">
        <v>1675</v>
      </c>
      <c r="J188" s="287"/>
      <c r="K188" s="335"/>
    </row>
    <row r="189" s="1" customFormat="1" ht="15" customHeight="1">
      <c r="B189" s="312"/>
      <c r="C189" s="348" t="s">
        <v>1680</v>
      </c>
      <c r="D189" s="287"/>
      <c r="E189" s="287"/>
      <c r="F189" s="310" t="s">
        <v>1600</v>
      </c>
      <c r="G189" s="287"/>
      <c r="H189" s="287" t="s">
        <v>1681</v>
      </c>
      <c r="I189" s="287" t="s">
        <v>1682</v>
      </c>
      <c r="J189" s="349" t="s">
        <v>1683</v>
      </c>
      <c r="K189" s="335"/>
    </row>
    <row r="190" s="17" customFormat="1" ht="15" customHeight="1">
      <c r="B190" s="350"/>
      <c r="C190" s="351" t="s">
        <v>1684</v>
      </c>
      <c r="D190" s="352"/>
      <c r="E190" s="352"/>
      <c r="F190" s="353" t="s">
        <v>1600</v>
      </c>
      <c r="G190" s="352"/>
      <c r="H190" s="352" t="s">
        <v>1685</v>
      </c>
      <c r="I190" s="352" t="s">
        <v>1682</v>
      </c>
      <c r="J190" s="354" t="s">
        <v>1683</v>
      </c>
      <c r="K190" s="355"/>
    </row>
    <row r="191" s="1" customFormat="1" ht="15" customHeight="1">
      <c r="B191" s="312"/>
      <c r="C191" s="348" t="s">
        <v>46</v>
      </c>
      <c r="D191" s="287"/>
      <c r="E191" s="287"/>
      <c r="F191" s="310" t="s">
        <v>1594</v>
      </c>
      <c r="G191" s="287"/>
      <c r="H191" s="284" t="s">
        <v>1686</v>
      </c>
      <c r="I191" s="287" t="s">
        <v>1687</v>
      </c>
      <c r="J191" s="287"/>
      <c r="K191" s="335"/>
    </row>
    <row r="192" s="1" customFormat="1" ht="15" customHeight="1">
      <c r="B192" s="312"/>
      <c r="C192" s="348" t="s">
        <v>1688</v>
      </c>
      <c r="D192" s="287"/>
      <c r="E192" s="287"/>
      <c r="F192" s="310" t="s">
        <v>1594</v>
      </c>
      <c r="G192" s="287"/>
      <c r="H192" s="287" t="s">
        <v>1689</v>
      </c>
      <c r="I192" s="287" t="s">
        <v>1629</v>
      </c>
      <c r="J192" s="287"/>
      <c r="K192" s="335"/>
    </row>
    <row r="193" s="1" customFormat="1" ht="15" customHeight="1">
      <c r="B193" s="312"/>
      <c r="C193" s="348" t="s">
        <v>1690</v>
      </c>
      <c r="D193" s="287"/>
      <c r="E193" s="287"/>
      <c r="F193" s="310" t="s">
        <v>1594</v>
      </c>
      <c r="G193" s="287"/>
      <c r="H193" s="287" t="s">
        <v>1691</v>
      </c>
      <c r="I193" s="287" t="s">
        <v>1629</v>
      </c>
      <c r="J193" s="287"/>
      <c r="K193" s="335"/>
    </row>
    <row r="194" s="1" customFormat="1" ht="15" customHeight="1">
      <c r="B194" s="312"/>
      <c r="C194" s="348" t="s">
        <v>1692</v>
      </c>
      <c r="D194" s="287"/>
      <c r="E194" s="287"/>
      <c r="F194" s="310" t="s">
        <v>1600</v>
      </c>
      <c r="G194" s="287"/>
      <c r="H194" s="287" t="s">
        <v>1693</v>
      </c>
      <c r="I194" s="287" t="s">
        <v>1629</v>
      </c>
      <c r="J194" s="287"/>
      <c r="K194" s="335"/>
    </row>
    <row r="195" s="1" customFormat="1" ht="15" customHeight="1">
      <c r="B195" s="341"/>
      <c r="C195" s="356"/>
      <c r="D195" s="321"/>
      <c r="E195" s="321"/>
      <c r="F195" s="321"/>
      <c r="G195" s="321"/>
      <c r="H195" s="321"/>
      <c r="I195" s="321"/>
      <c r="J195" s="321"/>
      <c r="K195" s="342"/>
    </row>
    <row r="196" s="1" customFormat="1" ht="18.75" customHeight="1">
      <c r="B196" s="323"/>
      <c r="C196" s="333"/>
      <c r="D196" s="333"/>
      <c r="E196" s="333"/>
      <c r="F196" s="343"/>
      <c r="G196" s="333"/>
      <c r="H196" s="333"/>
      <c r="I196" s="333"/>
      <c r="J196" s="333"/>
      <c r="K196" s="323"/>
    </row>
    <row r="197" s="1" customFormat="1" ht="18.75" customHeight="1">
      <c r="B197" s="323"/>
      <c r="C197" s="333"/>
      <c r="D197" s="333"/>
      <c r="E197" s="333"/>
      <c r="F197" s="343"/>
      <c r="G197" s="333"/>
      <c r="H197" s="333"/>
      <c r="I197" s="333"/>
      <c r="J197" s="333"/>
      <c r="K197" s="323"/>
    </row>
    <row r="198" s="1" customFormat="1" ht="18.75" customHeight="1">
      <c r="B198" s="295"/>
      <c r="C198" s="295"/>
      <c r="D198" s="295"/>
      <c r="E198" s="295"/>
      <c r="F198" s="295"/>
      <c r="G198" s="295"/>
      <c r="H198" s="295"/>
      <c r="I198" s="295"/>
      <c r="J198" s="295"/>
      <c r="K198" s="295"/>
    </row>
    <row r="199" s="1" customFormat="1" ht="13.5">
      <c r="B199" s="274"/>
      <c r="C199" s="275"/>
      <c r="D199" s="275"/>
      <c r="E199" s="275"/>
      <c r="F199" s="275"/>
      <c r="G199" s="275"/>
      <c r="H199" s="275"/>
      <c r="I199" s="275"/>
      <c r="J199" s="275"/>
      <c r="K199" s="276"/>
    </row>
    <row r="200" s="1" customFormat="1" ht="21">
      <c r="B200" s="277"/>
      <c r="C200" s="278" t="s">
        <v>1694</v>
      </c>
      <c r="D200" s="278"/>
      <c r="E200" s="278"/>
      <c r="F200" s="278"/>
      <c r="G200" s="278"/>
      <c r="H200" s="278"/>
      <c r="I200" s="278"/>
      <c r="J200" s="278"/>
      <c r="K200" s="279"/>
    </row>
    <row r="201" s="1" customFormat="1" ht="25.5" customHeight="1">
      <c r="B201" s="277"/>
      <c r="C201" s="357" t="s">
        <v>1695</v>
      </c>
      <c r="D201" s="357"/>
      <c r="E201" s="357"/>
      <c r="F201" s="357" t="s">
        <v>1696</v>
      </c>
      <c r="G201" s="358"/>
      <c r="H201" s="357" t="s">
        <v>1697</v>
      </c>
      <c r="I201" s="357"/>
      <c r="J201" s="357"/>
      <c r="K201" s="279"/>
    </row>
    <row r="202" s="1" customFormat="1" ht="5.25" customHeight="1">
      <c r="B202" s="312"/>
      <c r="C202" s="307"/>
      <c r="D202" s="307"/>
      <c r="E202" s="307"/>
      <c r="F202" s="307"/>
      <c r="G202" s="333"/>
      <c r="H202" s="307"/>
      <c r="I202" s="307"/>
      <c r="J202" s="307"/>
      <c r="K202" s="335"/>
    </row>
    <row r="203" s="1" customFormat="1" ht="15" customHeight="1">
      <c r="B203" s="312"/>
      <c r="C203" s="287" t="s">
        <v>1687</v>
      </c>
      <c r="D203" s="287"/>
      <c r="E203" s="287"/>
      <c r="F203" s="310" t="s">
        <v>47</v>
      </c>
      <c r="G203" s="287"/>
      <c r="H203" s="287" t="s">
        <v>1698</v>
      </c>
      <c r="I203" s="287"/>
      <c r="J203" s="287"/>
      <c r="K203" s="335"/>
    </row>
    <row r="204" s="1" customFormat="1" ht="15" customHeight="1">
      <c r="B204" s="312"/>
      <c r="C204" s="287"/>
      <c r="D204" s="287"/>
      <c r="E204" s="287"/>
      <c r="F204" s="310" t="s">
        <v>48</v>
      </c>
      <c r="G204" s="287"/>
      <c r="H204" s="287" t="s">
        <v>1699</v>
      </c>
      <c r="I204" s="287"/>
      <c r="J204" s="287"/>
      <c r="K204" s="335"/>
    </row>
    <row r="205" s="1" customFormat="1" ht="15" customHeight="1">
      <c r="B205" s="312"/>
      <c r="C205" s="287"/>
      <c r="D205" s="287"/>
      <c r="E205" s="287"/>
      <c r="F205" s="310" t="s">
        <v>51</v>
      </c>
      <c r="G205" s="287"/>
      <c r="H205" s="287" t="s">
        <v>1700</v>
      </c>
      <c r="I205" s="287"/>
      <c r="J205" s="287"/>
      <c r="K205" s="335"/>
    </row>
    <row r="206" s="1" customFormat="1" ht="15" customHeight="1">
      <c r="B206" s="312"/>
      <c r="C206" s="287"/>
      <c r="D206" s="287"/>
      <c r="E206" s="287"/>
      <c r="F206" s="310" t="s">
        <v>49</v>
      </c>
      <c r="G206" s="287"/>
      <c r="H206" s="287" t="s">
        <v>1701</v>
      </c>
      <c r="I206" s="287"/>
      <c r="J206" s="287"/>
      <c r="K206" s="335"/>
    </row>
    <row r="207" s="1" customFormat="1" ht="15" customHeight="1">
      <c r="B207" s="312"/>
      <c r="C207" s="287"/>
      <c r="D207" s="287"/>
      <c r="E207" s="287"/>
      <c r="F207" s="310" t="s">
        <v>50</v>
      </c>
      <c r="G207" s="287"/>
      <c r="H207" s="287" t="s">
        <v>1702</v>
      </c>
      <c r="I207" s="287"/>
      <c r="J207" s="287"/>
      <c r="K207" s="335"/>
    </row>
    <row r="208" s="1" customFormat="1" ht="15" customHeight="1">
      <c r="B208" s="312"/>
      <c r="C208" s="287"/>
      <c r="D208" s="287"/>
      <c r="E208" s="287"/>
      <c r="F208" s="310"/>
      <c r="G208" s="287"/>
      <c r="H208" s="287"/>
      <c r="I208" s="287"/>
      <c r="J208" s="287"/>
      <c r="K208" s="335"/>
    </row>
    <row r="209" s="1" customFormat="1" ht="15" customHeight="1">
      <c r="B209" s="312"/>
      <c r="C209" s="287" t="s">
        <v>1641</v>
      </c>
      <c r="D209" s="287"/>
      <c r="E209" s="287"/>
      <c r="F209" s="310" t="s">
        <v>83</v>
      </c>
      <c r="G209" s="287"/>
      <c r="H209" s="287" t="s">
        <v>1703</v>
      </c>
      <c r="I209" s="287"/>
      <c r="J209" s="287"/>
      <c r="K209" s="335"/>
    </row>
    <row r="210" s="1" customFormat="1" ht="15" customHeight="1">
      <c r="B210" s="312"/>
      <c r="C210" s="287"/>
      <c r="D210" s="287"/>
      <c r="E210" s="287"/>
      <c r="F210" s="310" t="s">
        <v>1537</v>
      </c>
      <c r="G210" s="287"/>
      <c r="H210" s="287" t="s">
        <v>1538</v>
      </c>
      <c r="I210" s="287"/>
      <c r="J210" s="287"/>
      <c r="K210" s="335"/>
    </row>
    <row r="211" s="1" customFormat="1" ht="15" customHeight="1">
      <c r="B211" s="312"/>
      <c r="C211" s="287"/>
      <c r="D211" s="287"/>
      <c r="E211" s="287"/>
      <c r="F211" s="310" t="s">
        <v>1535</v>
      </c>
      <c r="G211" s="287"/>
      <c r="H211" s="287" t="s">
        <v>1704</v>
      </c>
      <c r="I211" s="287"/>
      <c r="J211" s="287"/>
      <c r="K211" s="335"/>
    </row>
    <row r="212" s="1" customFormat="1" ht="15" customHeight="1">
      <c r="B212" s="359"/>
      <c r="C212" s="287"/>
      <c r="D212" s="287"/>
      <c r="E212" s="287"/>
      <c r="F212" s="310" t="s">
        <v>101</v>
      </c>
      <c r="G212" s="348"/>
      <c r="H212" s="339" t="s">
        <v>1539</v>
      </c>
      <c r="I212" s="339"/>
      <c r="J212" s="339"/>
      <c r="K212" s="360"/>
    </row>
    <row r="213" s="1" customFormat="1" ht="15" customHeight="1">
      <c r="B213" s="359"/>
      <c r="C213" s="287"/>
      <c r="D213" s="287"/>
      <c r="E213" s="287"/>
      <c r="F213" s="310" t="s">
        <v>1540</v>
      </c>
      <c r="G213" s="348"/>
      <c r="H213" s="339" t="s">
        <v>1517</v>
      </c>
      <c r="I213" s="339"/>
      <c r="J213" s="339"/>
      <c r="K213" s="360"/>
    </row>
    <row r="214" s="1" customFormat="1" ht="15" customHeight="1">
      <c r="B214" s="359"/>
      <c r="C214" s="287"/>
      <c r="D214" s="287"/>
      <c r="E214" s="287"/>
      <c r="F214" s="310"/>
      <c r="G214" s="348"/>
      <c r="H214" s="339"/>
      <c r="I214" s="339"/>
      <c r="J214" s="339"/>
      <c r="K214" s="360"/>
    </row>
    <row r="215" s="1" customFormat="1" ht="15" customHeight="1">
      <c r="B215" s="359"/>
      <c r="C215" s="287" t="s">
        <v>1665</v>
      </c>
      <c r="D215" s="287"/>
      <c r="E215" s="287"/>
      <c r="F215" s="310">
        <v>1</v>
      </c>
      <c r="G215" s="348"/>
      <c r="H215" s="339" t="s">
        <v>1705</v>
      </c>
      <c r="I215" s="339"/>
      <c r="J215" s="339"/>
      <c r="K215" s="360"/>
    </row>
    <row r="216" s="1" customFormat="1" ht="15" customHeight="1">
      <c r="B216" s="359"/>
      <c r="C216" s="287"/>
      <c r="D216" s="287"/>
      <c r="E216" s="287"/>
      <c r="F216" s="310">
        <v>2</v>
      </c>
      <c r="G216" s="348"/>
      <c r="H216" s="339" t="s">
        <v>1706</v>
      </c>
      <c r="I216" s="339"/>
      <c r="J216" s="339"/>
      <c r="K216" s="360"/>
    </row>
    <row r="217" s="1" customFormat="1" ht="15" customHeight="1">
      <c r="B217" s="359"/>
      <c r="C217" s="287"/>
      <c r="D217" s="287"/>
      <c r="E217" s="287"/>
      <c r="F217" s="310">
        <v>3</v>
      </c>
      <c r="G217" s="348"/>
      <c r="H217" s="339" t="s">
        <v>1707</v>
      </c>
      <c r="I217" s="339"/>
      <c r="J217" s="339"/>
      <c r="K217" s="360"/>
    </row>
    <row r="218" s="1" customFormat="1" ht="15" customHeight="1">
      <c r="B218" s="359"/>
      <c r="C218" s="287"/>
      <c r="D218" s="287"/>
      <c r="E218" s="287"/>
      <c r="F218" s="310">
        <v>4</v>
      </c>
      <c r="G218" s="348"/>
      <c r="H218" s="339" t="s">
        <v>1708</v>
      </c>
      <c r="I218" s="339"/>
      <c r="J218" s="339"/>
      <c r="K218" s="360"/>
    </row>
    <row r="219" s="1" customFormat="1" ht="12.75" customHeight="1">
      <c r="B219" s="361"/>
      <c r="C219" s="362"/>
      <c r="D219" s="362"/>
      <c r="E219" s="362"/>
      <c r="F219" s="362"/>
      <c r="G219" s="362"/>
      <c r="H219" s="362"/>
      <c r="I219" s="362"/>
      <c r="J219" s="362"/>
      <c r="K219" s="363"/>
    </row>
  </sheetData>
  <sheetProtection autoFilter="0" deleteColumns="0" deleteRows="0" formatCells="0" formatColumns="0" formatRows="0" insertColumns="0" insertHyperlinks="0" insertRows="0" pivotTables="0" sort="0"/>
  <mergeCells count="77"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D47:J47"/>
    <mergeCell ref="E48:J48"/>
    <mergeCell ref="E49:J49"/>
    <mergeCell ref="E50:J50"/>
    <mergeCell ref="D51:J51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102:J102"/>
    <mergeCell ref="C122:J122"/>
    <mergeCell ref="C147:J147"/>
    <mergeCell ref="C165:J165"/>
    <mergeCell ref="C200:J200"/>
    <mergeCell ref="H201:J201"/>
    <mergeCell ref="H203:J203"/>
    <mergeCell ref="H204:J204"/>
    <mergeCell ref="H205:J205"/>
    <mergeCell ref="H206:J206"/>
    <mergeCell ref="H207:J207"/>
    <mergeCell ref="H209:J209"/>
    <mergeCell ref="H211:J211"/>
    <mergeCell ref="H215:J215"/>
    <mergeCell ref="H217:J217"/>
    <mergeCell ref="H218:J218"/>
    <mergeCell ref="H216:J216"/>
    <mergeCell ref="H213:J213"/>
    <mergeCell ref="H212:J212"/>
    <mergeCell ref="H210:J210"/>
  </mergeCells>
  <pageMargins left="0.5902778" right="0.5902778" top="0.5902778" bottom="0.5902778" header="0" footer="0"/>
  <pageSetup r:id="rId1" paperSize="9" orientation="portrait" scale="77" fitToHeight="0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DESKTOP-UKKB8EU\HP</dc:creator>
  <cp:lastModifiedBy>DESKTOP-UKKB8EU\HP</cp:lastModifiedBy>
  <dcterms:created xsi:type="dcterms:W3CDTF">2025-08-04T19:26:27Z</dcterms:created>
  <dcterms:modified xsi:type="dcterms:W3CDTF">2025-08-04T19:26:44Z</dcterms:modified>
</cp:coreProperties>
</file>