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101_H - Chodníky - hla..." sheetId="2" r:id="rId2"/>
    <sheet name="SO 101_V - Chodníky - ved..." sheetId="3" r:id="rId3"/>
    <sheet name="VON - Vedlejší a ostatní ..." sheetId="4" r:id="rId4"/>
    <sheet name="Pokyny pro vyplnění" sheetId="5" r:id="rId5"/>
  </sheets>
  <definedNames>
    <definedName name="_xlnm.Print_Area" localSheetId="0">'Rekapitulace stavby'!$D$4:$AO$33,'Rekapitulace stavby'!$C$39:$AQ$55</definedName>
    <definedName name="_xlnm.Print_Titles" localSheetId="0">'Rekapitulace stavby'!$49:$49</definedName>
    <definedName name="_xlnm._FilterDatabase" localSheetId="1" hidden="1">'SO 101_H - Chodníky - hla...'!$C$85:$K$444</definedName>
    <definedName name="_xlnm.Print_Area" localSheetId="1">'SO 101_H - Chodníky - hla...'!$C$4:$J$36,'SO 101_H - Chodníky - hla...'!$C$42:$J$67,'SO 101_H - Chodníky - hla...'!$C$73:$K$444</definedName>
    <definedName name="_xlnm.Print_Titles" localSheetId="1">'SO 101_H - Chodníky - hla...'!$85:$85</definedName>
    <definedName name="_xlnm._FilterDatabase" localSheetId="2" hidden="1">'SO 101_V - Chodníky - ved...'!$C$82:$K$248</definedName>
    <definedName name="_xlnm.Print_Area" localSheetId="2">'SO 101_V - Chodníky - ved...'!$C$4:$J$36,'SO 101_V - Chodníky - ved...'!$C$42:$J$64,'SO 101_V - Chodníky - ved...'!$C$70:$K$248</definedName>
    <definedName name="_xlnm.Print_Titles" localSheetId="2">'SO 101_V - Chodníky - ved...'!$82:$82</definedName>
    <definedName name="_xlnm._FilterDatabase" localSheetId="3" hidden="1">'VON - Vedlejší a ostatní ...'!$C$79:$K$98</definedName>
    <definedName name="_xlnm.Print_Area" localSheetId="3">'VON - Vedlejší a ostatní ...'!$C$4:$J$36,'VON - Vedlejší a ostatní ...'!$C$42:$J$61,'VON - Vedlejší a ostatní ...'!$C$67:$K$98</definedName>
    <definedName name="_xlnm.Print_Titles" localSheetId="3">'VON - Vedlejší a ostatní ...'!$79:$79</definedName>
    <definedName name="_xlnm.Print_Area" localSheetId="4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4"/>
  <c r="AX54"/>
  <c i="4" r="BI96"/>
  <c r="BH96"/>
  <c r="BG96"/>
  <c r="BF96"/>
  <c r="T96"/>
  <c r="T95"/>
  <c r="R96"/>
  <c r="R95"/>
  <c r="P96"/>
  <c r="P95"/>
  <c r="BK96"/>
  <c r="BK95"/>
  <c r="J95"/>
  <c r="J96"/>
  <c r="BE96"/>
  <c r="J60"/>
  <c r="BI92"/>
  <c r="BH92"/>
  <c r="BG92"/>
  <c r="BF92"/>
  <c r="T92"/>
  <c r="R92"/>
  <c r="P92"/>
  <c r="BK92"/>
  <c r="J92"/>
  <c r="BE92"/>
  <c r="BI89"/>
  <c r="BH89"/>
  <c r="BG89"/>
  <c r="BF89"/>
  <c r="T89"/>
  <c r="T88"/>
  <c r="R89"/>
  <c r="R88"/>
  <c r="P89"/>
  <c r="P88"/>
  <c r="BK89"/>
  <c r="BK88"/>
  <c r="J88"/>
  <c r="J89"/>
  <c r="BE89"/>
  <c r="J59"/>
  <c r="BI87"/>
  <c r="BH87"/>
  <c r="BG87"/>
  <c r="BF87"/>
  <c r="T87"/>
  <c r="R87"/>
  <c r="P87"/>
  <c r="BK87"/>
  <c r="J87"/>
  <c r="BE87"/>
  <c r="BI84"/>
  <c r="BH84"/>
  <c r="BG84"/>
  <c r="BF84"/>
  <c r="T84"/>
  <c r="R84"/>
  <c r="P84"/>
  <c r="BK84"/>
  <c r="J84"/>
  <c r="BE84"/>
  <c r="BI83"/>
  <c r="F34"/>
  <c i="1" r="BD54"/>
  <c i="4" r="BH83"/>
  <c r="F33"/>
  <c i="1" r="BC54"/>
  <c i="4" r="BG83"/>
  <c r="F32"/>
  <c i="1" r="BB54"/>
  <c i="4" r="BF83"/>
  <c r="J31"/>
  <c i="1" r="AW54"/>
  <c i="4" r="F31"/>
  <c i="1" r="BA54"/>
  <c i="4" r="T83"/>
  <c r="T82"/>
  <c r="T81"/>
  <c r="T80"/>
  <c r="R83"/>
  <c r="R82"/>
  <c r="R81"/>
  <c r="R80"/>
  <c r="P83"/>
  <c r="P82"/>
  <c r="P81"/>
  <c r="P80"/>
  <c i="1" r="AU54"/>
  <c i="4" r="BK83"/>
  <c r="BK82"/>
  <c r="J82"/>
  <c r="BK81"/>
  <c r="J81"/>
  <c r="BK80"/>
  <c r="J80"/>
  <c r="J56"/>
  <c r="J27"/>
  <c i="1" r="AG54"/>
  <c i="4" r="J83"/>
  <c r="BE83"/>
  <c r="J30"/>
  <c i="1" r="AV54"/>
  <c i="4" r="F30"/>
  <c i="1" r="AZ54"/>
  <c i="4" r="J58"/>
  <c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53"/>
  <c r="AX53"/>
  <c i="3" r="BI247"/>
  <c r="BH247"/>
  <c r="BG247"/>
  <c r="BF247"/>
  <c r="T247"/>
  <c r="T246"/>
  <c r="R247"/>
  <c r="R246"/>
  <c r="P247"/>
  <c r="P246"/>
  <c r="BK247"/>
  <c r="BK246"/>
  <c r="J246"/>
  <c r="J247"/>
  <c r="BE247"/>
  <c r="J63"/>
  <c r="BI243"/>
  <c r="BH243"/>
  <c r="BG243"/>
  <c r="BF243"/>
  <c r="T243"/>
  <c r="R243"/>
  <c r="P243"/>
  <c r="BK243"/>
  <c r="J243"/>
  <c r="BE243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2"/>
  <c r="BH232"/>
  <c r="BG232"/>
  <c r="BF232"/>
  <c r="T232"/>
  <c r="R232"/>
  <c r="P232"/>
  <c r="BK232"/>
  <c r="J232"/>
  <c r="BE232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19"/>
  <c r="BH219"/>
  <c r="BG219"/>
  <c r="BF219"/>
  <c r="T219"/>
  <c r="T218"/>
  <c r="R219"/>
  <c r="R218"/>
  <c r="P219"/>
  <c r="P218"/>
  <c r="BK219"/>
  <c r="BK218"/>
  <c r="J218"/>
  <c r="J219"/>
  <c r="BE219"/>
  <c r="J62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5"/>
  <c r="BH195"/>
  <c r="BG195"/>
  <c r="BF195"/>
  <c r="T195"/>
  <c r="T194"/>
  <c r="R195"/>
  <c r="R194"/>
  <c r="P195"/>
  <c r="P194"/>
  <c r="BK195"/>
  <c r="BK194"/>
  <c r="J194"/>
  <c r="J195"/>
  <c r="BE195"/>
  <c r="J61"/>
  <c r="BI189"/>
  <c r="BH189"/>
  <c r="BG189"/>
  <c r="BF189"/>
  <c r="T189"/>
  <c r="R189"/>
  <c r="P189"/>
  <c r="BK189"/>
  <c r="J189"/>
  <c r="BE189"/>
  <c r="BI184"/>
  <c r="BH184"/>
  <c r="BG184"/>
  <c r="BF184"/>
  <c r="T184"/>
  <c r="R184"/>
  <c r="P184"/>
  <c r="BK184"/>
  <c r="J184"/>
  <c r="BE184"/>
  <c r="BI179"/>
  <c r="BH179"/>
  <c r="BG179"/>
  <c r="BF179"/>
  <c r="T179"/>
  <c r="R179"/>
  <c r="P179"/>
  <c r="BK179"/>
  <c r="J179"/>
  <c r="BE179"/>
  <c r="BI175"/>
  <c r="BH175"/>
  <c r="BG175"/>
  <c r="BF175"/>
  <c r="T175"/>
  <c r="T174"/>
  <c r="R175"/>
  <c r="R174"/>
  <c r="P175"/>
  <c r="P174"/>
  <c r="BK175"/>
  <c r="BK174"/>
  <c r="J174"/>
  <c r="J175"/>
  <c r="BE175"/>
  <c r="J60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T165"/>
  <c r="R166"/>
  <c r="R165"/>
  <c r="P166"/>
  <c r="P165"/>
  <c r="BK166"/>
  <c r="BK165"/>
  <c r="J165"/>
  <c r="J166"/>
  <c r="BE166"/>
  <c r="J59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R118"/>
  <c r="P118"/>
  <c r="BK118"/>
  <c r="J118"/>
  <c r="BE118"/>
  <c r="BI115"/>
  <c r="BH115"/>
  <c r="BG115"/>
  <c r="BF115"/>
  <c r="T115"/>
  <c r="R115"/>
  <c r="P115"/>
  <c r="BK115"/>
  <c r="J115"/>
  <c r="BE115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BH91"/>
  <c r="BG91"/>
  <c r="BF91"/>
  <c r="T91"/>
  <c r="R91"/>
  <c r="P91"/>
  <c r="BK91"/>
  <c r="J91"/>
  <c r="BE91"/>
  <c r="BI89"/>
  <c r="BH89"/>
  <c r="BG89"/>
  <c r="BF89"/>
  <c r="T89"/>
  <c r="R89"/>
  <c r="P89"/>
  <c r="BK89"/>
  <c r="J89"/>
  <c r="BE89"/>
  <c r="BI86"/>
  <c r="F34"/>
  <c i="1" r="BD53"/>
  <c i="3" r="BH86"/>
  <c r="F33"/>
  <c i="1" r="BC53"/>
  <c i="3" r="BG86"/>
  <c r="F32"/>
  <c i="1" r="BB53"/>
  <c i="3" r="BF86"/>
  <c r="J31"/>
  <c i="1" r="AW53"/>
  <c i="3" r="F31"/>
  <c i="1" r="BA53"/>
  <c i="3" r="T86"/>
  <c r="T85"/>
  <c r="T84"/>
  <c r="T83"/>
  <c r="R86"/>
  <c r="R85"/>
  <c r="R84"/>
  <c r="R83"/>
  <c r="P86"/>
  <c r="P85"/>
  <c r="P84"/>
  <c r="P83"/>
  <c i="1" r="AU53"/>
  <c i="3" r="BK86"/>
  <c r="BK85"/>
  <c r="J85"/>
  <c r="BK84"/>
  <c r="J84"/>
  <c r="BK83"/>
  <c r="J83"/>
  <c r="J56"/>
  <c r="J27"/>
  <c i="1" r="AG53"/>
  <c i="3" r="J86"/>
  <c r="BE86"/>
  <c r="J30"/>
  <c i="1" r="AV53"/>
  <c i="3" r="F30"/>
  <c i="1" r="AZ53"/>
  <c i="3" r="J58"/>
  <c r="J57"/>
  <c r="J79"/>
  <c r="F79"/>
  <c r="F77"/>
  <c r="E75"/>
  <c r="J51"/>
  <c r="F51"/>
  <c r="F49"/>
  <c r="E47"/>
  <c r="J36"/>
  <c r="J18"/>
  <c r="E18"/>
  <c r="F80"/>
  <c r="F52"/>
  <c r="J17"/>
  <c r="J12"/>
  <c r="J77"/>
  <c r="J49"/>
  <c r="E7"/>
  <c r="E73"/>
  <c r="E45"/>
  <c i="1" r="AY52"/>
  <c r="AX52"/>
  <c i="2" r="BI443"/>
  <c r="BH443"/>
  <c r="BG443"/>
  <c r="BF443"/>
  <c r="T443"/>
  <c r="T442"/>
  <c r="R443"/>
  <c r="R442"/>
  <c r="P443"/>
  <c r="P442"/>
  <c r="BK443"/>
  <c r="BK442"/>
  <c r="J442"/>
  <c r="J443"/>
  <c r="BE443"/>
  <c r="J66"/>
  <c r="BI437"/>
  <c r="BH437"/>
  <c r="BG437"/>
  <c r="BF437"/>
  <c r="T437"/>
  <c r="R437"/>
  <c r="P437"/>
  <c r="BK437"/>
  <c r="J437"/>
  <c r="BE437"/>
  <c r="BI432"/>
  <c r="BH432"/>
  <c r="BG432"/>
  <c r="BF432"/>
  <c r="T432"/>
  <c r="R432"/>
  <c r="P432"/>
  <c r="BK432"/>
  <c r="J432"/>
  <c r="BE432"/>
  <c r="BI429"/>
  <c r="BH429"/>
  <c r="BG429"/>
  <c r="BF429"/>
  <c r="T429"/>
  <c r="R429"/>
  <c r="P429"/>
  <c r="BK429"/>
  <c r="J429"/>
  <c r="BE429"/>
  <c r="BI424"/>
  <c r="BH424"/>
  <c r="BG424"/>
  <c r="BF424"/>
  <c r="T424"/>
  <c r="R424"/>
  <c r="P424"/>
  <c r="BK424"/>
  <c r="J424"/>
  <c r="BE424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9"/>
  <c r="BH409"/>
  <c r="BG409"/>
  <c r="BF409"/>
  <c r="T409"/>
  <c r="R409"/>
  <c r="P409"/>
  <c r="BK409"/>
  <c r="J409"/>
  <c r="BE409"/>
  <c r="BI402"/>
  <c r="BH402"/>
  <c r="BG402"/>
  <c r="BF402"/>
  <c r="T402"/>
  <c r="T401"/>
  <c r="R402"/>
  <c r="R401"/>
  <c r="P402"/>
  <c r="P401"/>
  <c r="BK402"/>
  <c r="BK401"/>
  <c r="J401"/>
  <c r="J402"/>
  <c r="BE402"/>
  <c r="J65"/>
  <c r="BI399"/>
  <c r="BH399"/>
  <c r="BG399"/>
  <c r="BF399"/>
  <c r="T399"/>
  <c r="R399"/>
  <c r="P399"/>
  <c r="BK399"/>
  <c r="J399"/>
  <c r="BE399"/>
  <c r="BI396"/>
  <c r="BH396"/>
  <c r="BG396"/>
  <c r="BF396"/>
  <c r="T396"/>
  <c r="R396"/>
  <c r="P396"/>
  <c r="BK396"/>
  <c r="J396"/>
  <c r="BE396"/>
  <c r="BI394"/>
  <c r="BH394"/>
  <c r="BG394"/>
  <c r="BF394"/>
  <c r="T394"/>
  <c r="R394"/>
  <c r="P394"/>
  <c r="BK394"/>
  <c r="J394"/>
  <c r="BE394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81"/>
  <c r="BH381"/>
  <c r="BG381"/>
  <c r="BF381"/>
  <c r="T381"/>
  <c r="R381"/>
  <c r="P381"/>
  <c r="BK381"/>
  <c r="J381"/>
  <c r="BE381"/>
  <c r="BI380"/>
  <c r="BH380"/>
  <c r="BG380"/>
  <c r="BF380"/>
  <c r="T380"/>
  <c r="R380"/>
  <c r="P380"/>
  <c r="BK380"/>
  <c r="J380"/>
  <c r="BE380"/>
  <c r="BI379"/>
  <c r="BH379"/>
  <c r="BG379"/>
  <c r="BF379"/>
  <c r="T379"/>
  <c r="R379"/>
  <c r="P379"/>
  <c r="BK379"/>
  <c r="J379"/>
  <c r="BE379"/>
  <c r="BI373"/>
  <c r="BH373"/>
  <c r="BG373"/>
  <c r="BF373"/>
  <c r="T373"/>
  <c r="R373"/>
  <c r="P373"/>
  <c r="BK373"/>
  <c r="J373"/>
  <c r="BE373"/>
  <c r="BI371"/>
  <c r="BH371"/>
  <c r="BG371"/>
  <c r="BF371"/>
  <c r="T371"/>
  <c r="R371"/>
  <c r="P371"/>
  <c r="BK371"/>
  <c r="J371"/>
  <c r="BE371"/>
  <c r="BI370"/>
  <c r="BH370"/>
  <c r="BG370"/>
  <c r="BF370"/>
  <c r="T370"/>
  <c r="R370"/>
  <c r="P370"/>
  <c r="BK370"/>
  <c r="J370"/>
  <c r="BE370"/>
  <c r="BI365"/>
  <c r="BH365"/>
  <c r="BG365"/>
  <c r="BF365"/>
  <c r="T365"/>
  <c r="R365"/>
  <c r="P365"/>
  <c r="BK365"/>
  <c r="J365"/>
  <c r="BE365"/>
  <c r="BI364"/>
  <c r="BH364"/>
  <c r="BG364"/>
  <c r="BF364"/>
  <c r="T364"/>
  <c r="R364"/>
  <c r="P364"/>
  <c r="BK364"/>
  <c r="J364"/>
  <c r="BE364"/>
  <c r="BI363"/>
  <c r="BH363"/>
  <c r="BG363"/>
  <c r="BF363"/>
  <c r="T363"/>
  <c r="R363"/>
  <c r="P363"/>
  <c r="BK363"/>
  <c r="J363"/>
  <c r="BE363"/>
  <c r="BI361"/>
  <c r="BH361"/>
  <c r="BG361"/>
  <c r="BF361"/>
  <c r="T361"/>
  <c r="R361"/>
  <c r="P361"/>
  <c r="BK361"/>
  <c r="J361"/>
  <c r="BE361"/>
  <c r="BI355"/>
  <c r="BH355"/>
  <c r="BG355"/>
  <c r="BF355"/>
  <c r="T355"/>
  <c r="R355"/>
  <c r="P355"/>
  <c r="BK355"/>
  <c r="J355"/>
  <c r="BE355"/>
  <c r="BI354"/>
  <c r="BH354"/>
  <c r="BG354"/>
  <c r="BF354"/>
  <c r="T354"/>
  <c r="T353"/>
  <c r="R354"/>
  <c r="R353"/>
  <c r="P354"/>
  <c r="P353"/>
  <c r="BK354"/>
  <c r="BK353"/>
  <c r="J353"/>
  <c r="J354"/>
  <c r="BE354"/>
  <c r="J64"/>
  <c r="BI351"/>
  <c r="BH351"/>
  <c r="BG351"/>
  <c r="BF351"/>
  <c r="T351"/>
  <c r="R351"/>
  <c r="P351"/>
  <c r="BK351"/>
  <c r="J351"/>
  <c r="BE351"/>
  <c r="BI349"/>
  <c r="BH349"/>
  <c r="BG349"/>
  <c r="BF349"/>
  <c r="T349"/>
  <c r="R349"/>
  <c r="P349"/>
  <c r="BK349"/>
  <c r="J349"/>
  <c r="BE349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8"/>
  <c r="BH338"/>
  <c r="BG338"/>
  <c r="BF338"/>
  <c r="T338"/>
  <c r="R338"/>
  <c r="P338"/>
  <c r="BK338"/>
  <c r="J338"/>
  <c r="BE338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T324"/>
  <c r="R325"/>
  <c r="R324"/>
  <c r="P325"/>
  <c r="P324"/>
  <c r="BK325"/>
  <c r="BK324"/>
  <c r="J324"/>
  <c r="J325"/>
  <c r="BE325"/>
  <c r="J63"/>
  <c r="BI322"/>
  <c r="BH322"/>
  <c r="BG322"/>
  <c r="BF322"/>
  <c r="T322"/>
  <c r="R322"/>
  <c r="P322"/>
  <c r="BK322"/>
  <c r="J322"/>
  <c r="BE322"/>
  <c r="BI318"/>
  <c r="BH318"/>
  <c r="BG318"/>
  <c r="BF318"/>
  <c r="T318"/>
  <c r="R318"/>
  <c r="P318"/>
  <c r="BK318"/>
  <c r="J318"/>
  <c r="BE318"/>
  <c r="BI312"/>
  <c r="BH312"/>
  <c r="BG312"/>
  <c r="BF312"/>
  <c r="T312"/>
  <c r="R312"/>
  <c r="P312"/>
  <c r="BK312"/>
  <c r="J312"/>
  <c r="BE312"/>
  <c r="BI308"/>
  <c r="BH308"/>
  <c r="BG308"/>
  <c r="BF308"/>
  <c r="T308"/>
  <c r="R308"/>
  <c r="P308"/>
  <c r="BK308"/>
  <c r="J308"/>
  <c r="BE308"/>
  <c r="BI303"/>
  <c r="BH303"/>
  <c r="BG303"/>
  <c r="BF303"/>
  <c r="T303"/>
  <c r="R303"/>
  <c r="P303"/>
  <c r="BK303"/>
  <c r="J303"/>
  <c r="BE303"/>
  <c r="BI297"/>
  <c r="BH297"/>
  <c r="BG297"/>
  <c r="BF297"/>
  <c r="T297"/>
  <c r="R297"/>
  <c r="P297"/>
  <c r="BK297"/>
  <c r="J297"/>
  <c r="BE297"/>
  <c r="BI292"/>
  <c r="BH292"/>
  <c r="BG292"/>
  <c r="BF292"/>
  <c r="T292"/>
  <c r="R292"/>
  <c r="P292"/>
  <c r="BK292"/>
  <c r="J292"/>
  <c r="BE292"/>
  <c r="BI284"/>
  <c r="BH284"/>
  <c r="BG284"/>
  <c r="BF284"/>
  <c r="T284"/>
  <c r="R284"/>
  <c r="P284"/>
  <c r="BK284"/>
  <c r="J284"/>
  <c r="BE284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71"/>
  <c r="BH271"/>
  <c r="BG271"/>
  <c r="BF271"/>
  <c r="T271"/>
  <c r="T270"/>
  <c r="R271"/>
  <c r="R270"/>
  <c r="P271"/>
  <c r="P270"/>
  <c r="BK271"/>
  <c r="BK270"/>
  <c r="J270"/>
  <c r="J271"/>
  <c r="BE271"/>
  <c r="J62"/>
  <c r="BI265"/>
  <c r="BH265"/>
  <c r="BG265"/>
  <c r="BF265"/>
  <c r="T265"/>
  <c r="T264"/>
  <c r="R265"/>
  <c r="R264"/>
  <c r="P265"/>
  <c r="P264"/>
  <c r="BK265"/>
  <c r="BK264"/>
  <c r="J264"/>
  <c r="J265"/>
  <c r="BE265"/>
  <c r="J61"/>
  <c r="BI262"/>
  <c r="BH262"/>
  <c r="BG262"/>
  <c r="BF262"/>
  <c r="T262"/>
  <c r="R262"/>
  <c r="P262"/>
  <c r="BK262"/>
  <c r="J262"/>
  <c r="BE262"/>
  <c r="BI259"/>
  <c r="BH259"/>
  <c r="BG259"/>
  <c r="BF259"/>
  <c r="T259"/>
  <c r="R259"/>
  <c r="P259"/>
  <c r="BK259"/>
  <c r="J259"/>
  <c r="BE259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49"/>
  <c r="BH249"/>
  <c r="BG249"/>
  <c r="BF249"/>
  <c r="T249"/>
  <c r="T248"/>
  <c r="R249"/>
  <c r="R248"/>
  <c r="P249"/>
  <c r="P248"/>
  <c r="BK249"/>
  <c r="BK248"/>
  <c r="J248"/>
  <c r="J249"/>
  <c r="BE249"/>
  <c r="J60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40"/>
  <c r="BH240"/>
  <c r="BG240"/>
  <c r="BF240"/>
  <c r="T240"/>
  <c r="T239"/>
  <c r="R240"/>
  <c r="R239"/>
  <c r="P240"/>
  <c r="P239"/>
  <c r="BK240"/>
  <c r="BK239"/>
  <c r="J239"/>
  <c r="J240"/>
  <c r="BE240"/>
  <c r="J59"/>
  <c r="BI237"/>
  <c r="BH237"/>
  <c r="BG237"/>
  <c r="BF237"/>
  <c r="T237"/>
  <c r="R237"/>
  <c r="P237"/>
  <c r="BK237"/>
  <c r="J237"/>
  <c r="BE237"/>
  <c r="BI234"/>
  <c r="BH234"/>
  <c r="BG234"/>
  <c r="BF234"/>
  <c r="T234"/>
  <c r="R234"/>
  <c r="P234"/>
  <c r="BK234"/>
  <c r="J234"/>
  <c r="BE234"/>
  <c r="BI231"/>
  <c r="BH231"/>
  <c r="BG231"/>
  <c r="BF231"/>
  <c r="T231"/>
  <c r="R231"/>
  <c r="P231"/>
  <c r="BK231"/>
  <c r="J231"/>
  <c r="BE231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2"/>
  <c r="BH92"/>
  <c r="BG92"/>
  <c r="BF92"/>
  <c r="T92"/>
  <c r="R92"/>
  <c r="P92"/>
  <c r="BK92"/>
  <c r="J92"/>
  <c r="BE92"/>
  <c r="BI89"/>
  <c r="F34"/>
  <c i="1" r="BD52"/>
  <c i="2" r="BH89"/>
  <c r="F33"/>
  <c i="1" r="BC52"/>
  <c i="2" r="BG89"/>
  <c r="F32"/>
  <c i="1" r="BB52"/>
  <c i="2" r="BF89"/>
  <c r="J31"/>
  <c i="1" r="AW52"/>
  <c i="2" r="F31"/>
  <c i="1" r="BA52"/>
  <c i="2" r="T89"/>
  <c r="T88"/>
  <c r="T87"/>
  <c r="T86"/>
  <c r="R89"/>
  <c r="R88"/>
  <c r="R87"/>
  <c r="R86"/>
  <c r="P89"/>
  <c r="P88"/>
  <c r="P87"/>
  <c r="P86"/>
  <c i="1" r="AU52"/>
  <c i="2" r="BK89"/>
  <c r="BK88"/>
  <c r="J88"/>
  <c r="BK87"/>
  <c r="J87"/>
  <c r="BK86"/>
  <c r="J86"/>
  <c r="J56"/>
  <c r="J27"/>
  <c i="1" r="AG52"/>
  <c i="2" r="J89"/>
  <c r="BE89"/>
  <c r="J30"/>
  <c i="1" r="AV52"/>
  <c i="2" r="F30"/>
  <c i="1" r="AZ52"/>
  <c i="2" r="J58"/>
  <c r="J57"/>
  <c r="J82"/>
  <c r="F82"/>
  <c r="F80"/>
  <c r="E78"/>
  <c r="J51"/>
  <c r="F51"/>
  <c r="F49"/>
  <c r="E47"/>
  <c r="J36"/>
  <c r="J18"/>
  <c r="E18"/>
  <c r="F83"/>
  <c r="F52"/>
  <c r="J17"/>
  <c r="J12"/>
  <c r="J80"/>
  <c r="J49"/>
  <c r="E7"/>
  <c r="E76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<sst xmlns="http://schemas.openxmlformats.org/spreadsheetml/2006/main">
  <si>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</si>
  <si>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</si>
  <si>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</si>
  <si>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</si>
  <si>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</si>
  <si>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</si>
  <si>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</si>
  <si>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{30822317-2ecd-4cb0-ab22-083d90f09001}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</si>
  <si>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</si>
  <si>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</si>
  <si>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</si>
  <si>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</si>
  <si>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</si>
  <si>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</si>
  <si>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</si>
  <si>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</si>
  <si>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18_028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</si>
  <si>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</si>
  <si>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</si>
  <si>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Tisá - chodník podél komunikace II/528</t>
  </si>
  <si>
    <t>KSO:</t>
  </si>
  <si>
    <t/>
  </si>
  <si>
    <t>CC-CZ:</t>
  </si>
  <si>
    <t>Místo:</t>
  </si>
  <si>
    <t>Tisá</t>
  </si>
  <si>
    <t>Datum:</t>
  </si>
  <si>
    <t>16. 10. 2018</t>
  </si>
  <si>
    <t>Zadavatel:</t>
  </si>
  <si>
    <t>IČ:</t>
  </si>
  <si>
    <t>Obec Tisá</t>
  </si>
  <si>
    <t>DIČ:</t>
  </si>
  <si>
    <t>Uchazeč:</t>
  </si>
  <si>
    <t>Vyplň údaj</t>
  </si>
  <si>
    <t>Projektant:</t>
  </si>
  <si>
    <t>AZ Consult spol. s r.o.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</si>
  <si>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</si>
  <si>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</si>
  <si>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</si>
  <si>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</si>
  <si>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</si>
  <si>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</si>
  <si>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</si>
  <si>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</si>
  <si>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</si>
  <si>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</si>
  <si>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</si>
  <si>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</si>
  <si>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</si>
  <si>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</si>
  <si>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</si>
  <si>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</si>
  <si>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</si>
  <si>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</si>
  <si>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</si>
  <si>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</si>
  <si>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</si>
  <si>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</si>
  <si>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</si>
  <si>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</si>
  <si>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</si>
  <si>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</si>
  <si>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</si>
  <si>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</si>
  <si>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</si>
  <si>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</si>
  <si>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</si>
  <si>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</si>
  <si>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</si>
  <si>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</si>
  <si>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</si>
  <si>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</si>
  <si>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</si>
  <si>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</si>
  <si>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</si>
  <si>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</si>
  <si>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</si>
  <si>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</si>
  <si>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101_H</t>
  </si>
  <si>
    <t>Chodníky - hlavní výdaje</t>
  </si>
  <si>
    <t>STA</t>
  </si>
  <si>
    <t>1</t>
  </si>
  <si>
    <t>{9429e0a0-3206-4a60-9fd7-4b6d3be9c05b}</t>
  </si>
  <si>
    <t>2</t>
  </si>
  <si>
    <t>SO 101_V</t>
  </si>
  <si>
    <t>Chodníky - vedlejší výdaje</t>
  </si>
  <si>
    <t>{6a58aca4-a735-464c-b0e7-fe6aeabbf27c}</t>
  </si>
  <si>
    <t>VON</t>
  </si>
  <si>
    <t>Vedlejší a ostatní náklady</t>
  </si>
  <si>
    <t>{7e996c94-97e4-42a5-bca9-8ee2fdcf9dec}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</si>
  <si>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</si>
  <si>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</si>
  <si>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</si>
  <si>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</si>
  <si>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</si>
  <si>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</si>
  <si>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</si>
  <si>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101_H - Chodníky - hlavní výdaje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</si>
  <si>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</si>
  <si>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</si>
  <si>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</si>
  <si>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</si>
  <si>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</si>
  <si>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</si>
  <si>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</si>
  <si>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</si>
  <si>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</si>
  <si>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</si>
  <si>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</si>
  <si>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</si>
  <si>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 bourací,přesun hmot,lešení</t>
  </si>
  <si>
    <t xml:space="preserve">    997 - Přesun sutě</t>
  </si>
  <si>
    <t xml:space="preserve">    998 - Přesun hmot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</si>
  <si>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</si>
  <si>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</si>
  <si>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</si>
  <si>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</si>
  <si>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</si>
  <si>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</si>
  <si>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</si>
  <si>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</si>
  <si>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</si>
  <si>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</si>
  <si>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</si>
  <si>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</si>
  <si>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</si>
  <si>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</si>
  <si>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</si>
  <si>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</si>
  <si>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</si>
  <si>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</si>
  <si>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</si>
  <si>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111201101</t>
  </si>
  <si>
    <t>Odstranění křovin a stromů s odstraněním kořenů průměru kmene do 100 mm do sklonu terénu 1 : 5, při celkové ploše do 1 000 m2</t>
  </si>
  <si>
    <t>m2</t>
  </si>
  <si>
    <t>CS ÚRS 2018 02</t>
  </si>
  <si>
    <t>4</t>
  </si>
  <si>
    <t>-665836181</t>
  </si>
  <si>
    <t>PSC</t>
  </si>
  <si>
    <t xml:space="preserve">Poznámka k souboru cen:_x000d_
1. Cenu -1104 lze použít jestliže se odstranění stromů a křovin neprovádí na holo._x000d_
2. Cena -1101 je určena i pro:_x000d_
a) odstraňování křovin a stromů o průměru kmene do 100 mm z ploch, jejichž celková výměra je větší než 1 000 m2 při sklonu terénu strmějším než 1 : 5;_x000d_
b) LTM při jakékoliv celkové ploše jednotlivě přes 30 m2._x000d_
3. V ceně jsou započteny i náklady na případné nutné odklizení křovin a stromů na hromady na vzdálenost do 50 m nebo naložení na dopravní prostředek._x000d_
4. Průměr kmenů stromů (křovin) se měří 0,15 m nad přilehlým terénem._x000d_
5. Množství jednotek se určí samostatně za každý objekt v m2 plochy rovné součtu půdorysných ploch omezených obalovými křivkami korun jednotlivých stromů a křovin, popř. skupin stromů a křovin, jejichž koruny se půdorysně překrývají. Jestliže by byl zmíněný součet ploch větší než půdorysná plocha staveniště, počítá se pouze s plochou staveniště._x000d_
</t>
  </si>
  <si>
    <t>VV</t>
  </si>
  <si>
    <t>1+1+1+2</t>
  </si>
  <si>
    <t>111301111</t>
  </si>
  <si>
    <t>Sejmutí drnu tl. do 100 mm, v jakékoliv ploše</t>
  </si>
  <si>
    <t>1347381305</t>
  </si>
  <si>
    <t xml:space="preserve">Poznámka k souboru cen:_x000d_
1. V cenách jsou započteny i náklady na nařezání, vyrýpnutí, vyzvednutí, přemístění a složení sejmutého drnu na vzdálenost do 50 m nebo s naložením na dopravní prostředek._x000d_
2. V ceně nejsou započteny náklady na zálivku před sejmutím drnu. Pro tyto práce lze použít ceny části C02 souboru cen 185 80-43 Zalití rostlin vodou._x000d_
3. Ceny jsou určeny jen pro sejmutí drnu pro drnování._x000d_
4. Sejmutím drnu se rozumí sejmutí pláství nebo pásů drnu v takové jakosti, aby se jich mohlo použít pro další drnování._x000d_
5. Ceny nejsou určeny k pokládce travního drnu (koberce). Tyto práce se oceňují cenami souboru cen 181 4.-11 Založení trávníku_x000d_
6. Ceny lze použít při zakládání záhonů pro výsadbu rostlin z důvodu snížení profilu terénu._x000d_
</t>
  </si>
  <si>
    <t>128+125+17+20+10 "odstr. zeminy s drnem tl. 100mm</t>
  </si>
  <si>
    <t>3</t>
  </si>
  <si>
    <t>112151351</t>
  </si>
  <si>
    <t>Pokácení stromu postupné se spouštěním částí kmene a koruny o průměru na řezné ploše pařezu přes 100 do 200 mm</t>
  </si>
  <si>
    <t>kus</t>
  </si>
  <si>
    <t>280592838</t>
  </si>
  <si>
    <t xml:space="preserve">Poznámka k souboru cen:_x000d_
1. V cenách jsou započteny i náklady na odklizení částí kmene a větví na vzdálenost do 20 m se složením na hromady nebo naložením na dopravní prostředek._x000d_
2. V cenách nejsou započteny náklady na:_x000d_
a) odkornění kmenů, tyto práce se oceňují individuálně,_x000d_
b) odvoz ani uložení na skládku,_x000d_
c) odstranění pařezu._x000d_
3. Ceny jsou určeny pouze pro pěstební zásahy a rekonstrukce v sadovnických a krajinářských úpravách._x000d_
4. Průměr pařezu se měří v místě řezu kmene na základě dvojího na sebe kolmého měření a následného zprůměrování naměřených hodnot nejčastěji ve výšce 0,15 m. V případě přítomnosti výrazných kořenových náběhů je měření prováděno nad nimi, nejčastěji v rozmezí 0,15-0,45 m nad povrchem stávajícího terénu._x000d_
5. Stromy o průměru kmene na řezné ploše větší než 1500 mm se oceňují individuálně._x000d_
</t>
  </si>
  <si>
    <t>112151353</t>
  </si>
  <si>
    <t>Pokácení stromu postupné se spouštěním částí kmene a koruny o průměru na řezné ploše pařezu přes 300 do 400 mm</t>
  </si>
  <si>
    <t>-1834778220</t>
  </si>
  <si>
    <t>5</t>
  </si>
  <si>
    <t>112151354</t>
  </si>
  <si>
    <t>Pokácení stromu postupné se spouštěním částí kmene a koruny o průměru na řezné ploše pařezu přes 400 do 500 mm</t>
  </si>
  <si>
    <t>1593020848</t>
  </si>
  <si>
    <t>6</t>
  </si>
  <si>
    <t>112151355</t>
  </si>
  <si>
    <t>Pokácení stromu postupné se spouštěním částí kmene a koruny o průměru na řezné ploše pařezu přes 500 do 600 mm</t>
  </si>
  <si>
    <t>-1991519996</t>
  </si>
  <si>
    <t>7</t>
  </si>
  <si>
    <t>112151357</t>
  </si>
  <si>
    <t>Pokácení stromu postupné se spouštěním částí kmene a koruny o průměru na řezné ploše pařezu přes 700 do 800 mm</t>
  </si>
  <si>
    <t>257421884</t>
  </si>
  <si>
    <t>8</t>
  </si>
  <si>
    <t>112201101</t>
  </si>
  <si>
    <t>Odstranění pařezů s jejich vykopáním, vytrháním nebo odstřelením, s přesekáním kořenů průměru přes 100 do 300 mm</t>
  </si>
  <si>
    <t>-425079497</t>
  </si>
  <si>
    <t xml:space="preserve">Poznámka k souboru cen:_x000d_
1. Ceny lze použít i pro odstranění pařezů ze sesuté zeminy, vývratů a polomů._x000d_
2. V ceně jsou započteny i náklady na případné nutné odklizení pařezů na hromady na vzdálenost do 50 m nebo naložení na dopravní prostředek._x000d_
3. Mají-li se odstraňovat pařezy z pokáceného souvislého lesního porostu, lze počet pařezů stanovit s přihlédnutím k tabulce v příloze č. 1._x000d_
4. Zásyp jam po pařezech se oceňuje cenami souboru cen 174 20-12 této části katalogu._x000d_
5. Průměr pařezu se měří v místě řezu kmene na základě dvojího na sebe kolmého měření a následného zprůměrování naměřených hodnot._x000d_
</t>
  </si>
  <si>
    <t>9</t>
  </si>
  <si>
    <t>112201102</t>
  </si>
  <si>
    <t>Odstranění pařezů s jejich vykopáním, vytrháním nebo odstřelením, s přesekáním kořenů průměru přes 300 do 500 mm</t>
  </si>
  <si>
    <t>1674980771</t>
  </si>
  <si>
    <t>10</t>
  </si>
  <si>
    <t>112201103</t>
  </si>
  <si>
    <t>Odstranění pařezů s jejich vykopáním, vytrháním nebo odstřelením, s přesekáním kořenů průměru přes 500 do 700 mm</t>
  </si>
  <si>
    <t>1816531146</t>
  </si>
  <si>
    <t>11</t>
  </si>
  <si>
    <t>112201104</t>
  </si>
  <si>
    <t>Odstranění pařezů s jejich vykopáním, vytrháním nebo odstřelením, s přesekáním kořenů průměru přes 700 do 900 mm</t>
  </si>
  <si>
    <t>842164002</t>
  </si>
  <si>
    <t>13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</si>
  <si>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</si>
  <si>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</si>
  <si>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698067442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</si>
  <si>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</si>
  <si>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103,0 "asfal. vrstvy zpevněné krajnice tl. 100mm</t>
  </si>
  <si>
    <t>14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</si>
  <si>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</si>
  <si>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</si>
  <si>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1827397703</t>
  </si>
  <si>
    <t>20+27+53+5+70+217 "asfal. vrstvy v tl. 100mm</t>
  </si>
  <si>
    <t>113154122</t>
  </si>
  <si>
    <t>Frézování živičného podkladu nebo krytu s naložením na dopravní prostředek plochy do 500 m2 bez překážek v trase pruhu šířky přes 0,5 m do 1 m, tloušťky vrstvy 40 mm</t>
  </si>
  <si>
    <t>967394869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</si>
  <si>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</si>
  <si>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1*367,0 "chodník - šíře 1m</t>
  </si>
  <si>
    <t>17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</si>
  <si>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</si>
  <si>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</si>
  <si>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</si>
  <si>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1310848024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</si>
  <si>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</si>
  <si>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18,0 "silniční obruby</t>
  </si>
  <si>
    <t>18</t>
  </si>
  <si>
    <t>113204111</t>
  </si>
  <si>
    <t>Vytrhání obrub s vybouráním lože, s přemístěním hmot na skládku na vzdálenost do 3 m nebo s naložením na dopravní prostředek záhonových</t>
  </si>
  <si>
    <t>2115411968</t>
  </si>
  <si>
    <t>96,0 "zahradní obruby</t>
  </si>
  <si>
    <t>19</t>
  </si>
  <si>
    <t>122301102</t>
  </si>
  <si>
    <t>Odkopávky a prokopávky nezapažené s přehozením výkopku na vzdálenost do 3 m nebo s naložením na dopravní prostředek v hornině tř. 4 přes 100 do 1 000 m3</t>
  </si>
  <si>
    <t>m3</t>
  </si>
  <si>
    <t>-1237314403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</si>
  <si>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</si>
  <si>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1,0 "terén za původní opěrnou zdí</t>
  </si>
  <si>
    <t>20</t>
  </si>
  <si>
    <t>122301109</t>
  </si>
  <si>
    <t>Odkopávky a prokopávky nezapažené s přehozením výkopku na vzdálenost do 3 m nebo s naložením na dopravní prostředek v hornině tř. 4 Příplatek k cenám za lepivost horniny tř. 4</t>
  </si>
  <si>
    <t>2052517087</t>
  </si>
  <si>
    <t>1*0,1 'Přepočtené koeficientem množství</t>
  </si>
  <si>
    <t>132301101</t>
  </si>
  <si>
    <t>Hloubení zapažených i nezapažených rýh šířky do 600 mm s urovnáním dna do předepsaného profilu a spádu v hornině tř. 4 do 100 m3</t>
  </si>
  <si>
    <t>1212352854</t>
  </si>
  <si>
    <t xml:space="preserve">Poznámka k souboru cen:_x000d_
1. V cenách jsou započteny i náklady na přehození výkopku na přilehlém terénu na vzdálenost do 3 m od podélné osy rýhy nebo naložení na dopravní prostředek._x000d_
2. Ceny jsou určeny pro rýhy:_x000d_
a) šířky přes 200 do 300 mm a hloubky do 750 mm,_x000d_
b) šířky přes 300 do 400 mm a hloubky do 1 000 mm,_x000d_
c) šířky přes 400 do 500 mm a hloubky do 1 250 mm,_x000d_
d) šířky přes 500 do 600 mm a hloubky do 1 500 mm._x000d_
3. Náklady na svislé přemístění výkopku nad 1 m hloubky se určí dle ustanovení článku č. 3161 všeobecných podmínek katalogu._x000d_
</t>
  </si>
  <si>
    <t>0,72*8 "výkop pro palisády</t>
  </si>
  <si>
    <t>22</t>
  </si>
  <si>
    <t>132301109</t>
  </si>
  <si>
    <t>Hloubení zapažených i nezapažených rýh šířky do 600 mm s urovnáním dna do předepsaného profilu a spádu v hornině tř. 4 Příplatek k cenám za lepivost horniny tř. 4</t>
  </si>
  <si>
    <t>1602803512</t>
  </si>
  <si>
    <t>5,76*0,1 'Přepočtené koeficientem množství</t>
  </si>
  <si>
    <t>23</t>
  </si>
  <si>
    <t>132301201</t>
  </si>
  <si>
    <t>Hloubení zapažených i nezapažených rýh šířky přes 600 do 2 000 mm s urovnáním dna do předepsaného profilu a spádu v hornině tř. 4 do 100 m3</t>
  </si>
  <si>
    <t>1439925682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</si>
  <si>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</si>
  <si>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1,5*1,5*5,0 "UV</t>
  </si>
  <si>
    <t>2,5*2,5*1,6 "šachta</t>
  </si>
  <si>
    <t>Součet</t>
  </si>
  <si>
    <t>24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</si>
  <si>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</si>
  <si>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</si>
  <si>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941295464</t>
  </si>
  <si>
    <t>21,25*0,1 'Přepočtené koeficientem množství</t>
  </si>
  <si>
    <t>25</t>
  </si>
  <si>
    <t>151101101</t>
  </si>
  <si>
    <t>Zřízení pažení a rozepření stěn rýh pro podzemní vedení pro všechny šířky rýhy příložné pro jakoukoliv mezerovitost, hloubky do 2 m</t>
  </si>
  <si>
    <t>375775322</t>
  </si>
  <si>
    <t xml:space="preserve">Poznámka k souboru cen:_x000d_
1. Ceny jsou určeny pro roubení a rozepření stěn i jiných výkopů se svislými stěnami, pokud jsou tyto výkopy pro podzemní vedení rozměru do 1 250 mm._x000d_
2. Plocha mezer mezi pažinami příložného pažení se od plochy příložného pažení neodečítá; nezapažené plochy u pažení zátažného nebo hnaného se od plochy pažení odečítají._x000d_
3. Předepisuje-li projekt:_x000d_
a) ponechat pažení ve výkopu, oceňuje se toto pažení cenami souboru cen 151 . 0-19 Pažení stěn s ponecháním a rozepření stěn cenami souboru cen 151 . 0-13 Zřízení rozepření zapažených stěn výkopů,_x000d_
b) vzepření stěn, oceňuje se toto odstranění pažení stěn výkopu cenami souboru cen 151 . 0-12 Pažení stěn a vzepření stěn cenami souboru cen 151 . 0-14 odstranění vzepření stěn,_x000d_
c) kotvení stěn, oceňuje se toto Odstranění pažení stěn cenami souboru cen 151 . 0-12 Pažení stěn a kotvení stěn příslušnými cenami katalogu 800-2 Zvláštní zakládání objektů._x000d_
</t>
  </si>
  <si>
    <t>5,0*1,5*2</t>
  </si>
  <si>
    <t>2,5*1,4*4</t>
  </si>
  <si>
    <t>26</t>
  </si>
  <si>
    <t>151101111</t>
  </si>
  <si>
    <t>Odstranění pažení a rozepření stěn rýh pro podzemní vedení s uložením materiálu na vzdálenost do 3 m od kraje výkopu příložné, hloubky do 2 m</t>
  </si>
  <si>
    <t>49749791</t>
  </si>
  <si>
    <t>27</t>
  </si>
  <si>
    <t>162301401</t>
  </si>
  <si>
    <t>Vodorovné přemístění větví, kmenů nebo pařezů s naložením, složením a dopravou do 5000 m větví stromů listnatých, průměru kmene přes 100 do 300 mm</t>
  </si>
  <si>
    <t>-1870458495</t>
  </si>
  <si>
    <t xml:space="preserve">Poznámka k souboru cen:_x000d_
1. Průměr kmene i pařezu se měří v místě řezu._x000d_
2. Měrná jednotka je 1 strom._x000d_
</t>
  </si>
  <si>
    <t>28</t>
  </si>
  <si>
    <t>162301402</t>
  </si>
  <si>
    <t>Vodorovné přemístění větví, kmenů nebo pařezů s naložením, složením a dopravou do 5000 m větví stromů listnatých, průměru kmene přes 300 do 500 mm</t>
  </si>
  <si>
    <t>1347946231</t>
  </si>
  <si>
    <t>29</t>
  </si>
  <si>
    <t>162301403</t>
  </si>
  <si>
    <t>Vodorovné přemístění větví, kmenů nebo pařezů s naložením, složením a dopravou do 5000 m větví stromů listnatých, průměru kmene přes 500 do 700 mm</t>
  </si>
  <si>
    <t>-640711979</t>
  </si>
  <si>
    <t>30</t>
  </si>
  <si>
    <t>162301404</t>
  </si>
  <si>
    <t>Vodorovné přemístění větví, kmenů nebo pařezů s naložením, složením a dopravou do 5000 m větví stromů listnatých, průměru kmene přes 700 do 900 mm</t>
  </si>
  <si>
    <t>2060052620</t>
  </si>
  <si>
    <t>32</t>
  </si>
  <si>
    <t>162301411</t>
  </si>
  <si>
    <t>Vodorovné přemístění větví, kmenů nebo pařezů s naložením, složením a dopravou do 5000 m kmenů stromů listnatých, průměru přes 100 do 300 mm</t>
  </si>
  <si>
    <t>-559908820</t>
  </si>
  <si>
    <t>33</t>
  </si>
  <si>
    <t>162301412</t>
  </si>
  <si>
    <t>Vodorovné přemístění větví, kmenů nebo pařezů s naložením, složením a dopravou do 5000 m kmenů stromů listnatých, průměru přes 300 do 500 mm</t>
  </si>
  <si>
    <t>252107330</t>
  </si>
  <si>
    <t>34</t>
  </si>
  <si>
    <t>162301413</t>
  </si>
  <si>
    <t>Vodorovné přemístění větví, kmenů nebo pařezů s naložením, složením a dopravou do 5000 m kmenů stromů listnatých, průměru přes 500 do 700 mm</t>
  </si>
  <si>
    <t>574072662</t>
  </si>
  <si>
    <t>35</t>
  </si>
  <si>
    <t>162301414</t>
  </si>
  <si>
    <t>Vodorovné přemístění větví, kmenů nebo pařezů s naložením, složením a dopravou do 5000 m kmenů stromů listnatých, průměru přes 700 do 900 mm</t>
  </si>
  <si>
    <t>42278192</t>
  </si>
  <si>
    <t>37</t>
  </si>
  <si>
    <t>162301421</t>
  </si>
  <si>
    <t>Vodorovné přemístění větví, kmenů nebo pařezů s naložením, složením a dopravou do 5000 m pařezů kmenů, průměru přes 100 do 300 mm</t>
  </si>
  <si>
    <t>227935099</t>
  </si>
  <si>
    <t>38</t>
  </si>
  <si>
    <t>162301422</t>
  </si>
  <si>
    <t>Vodorovné přemístění větví, kmenů nebo pařezů s naložením, složením a dopravou do 5000 m pařezů kmenů, průměru přes 300 do 500 mm</t>
  </si>
  <si>
    <t>-1855843262</t>
  </si>
  <si>
    <t>39</t>
  </si>
  <si>
    <t>162301423</t>
  </si>
  <si>
    <t>Vodorovné přemístění větví, kmenů nebo pařezů s naložením, složením a dopravou do 5000 m pařezů kmenů, průměru přes 500 do 700 mm</t>
  </si>
  <si>
    <t>-1257712054</t>
  </si>
  <si>
    <t>40</t>
  </si>
  <si>
    <t>162301424</t>
  </si>
  <si>
    <t>Vodorovné přemístění větví, kmenů nebo pařezů s naložením, složením a dopravou do 5000 m pařezů kmenů, průměru přes 700 do 900 mm</t>
  </si>
  <si>
    <t>936372962</t>
  </si>
  <si>
    <t>41</t>
  </si>
  <si>
    <t>162301501</t>
  </si>
  <si>
    <t>Vodorovné přemístění smýcených křovin do průměru kmene 100 mm na vzdálenost do 5 000 m</t>
  </si>
  <si>
    <t>-420866570</t>
  </si>
  <si>
    <t xml:space="preserve">Poznámka k souboru cen:_x000d_
1. Ceny nelze použít pro přemístění křovin do 50 m; toto přemístění je započteno v cenách souboru cen 111 20-11 Odstranění křovin a stromů s odstraněním kořenů této části a 111 20-32 Odstranění křovin a stromů s ponecháním kořenů části A 03 Zemní práce pro objekty oborů 831 až 833._x000d_
2. V cenách jsou započteny i náklady na složení křovin z dopravního prostředku do hromad na vykázaném místě._x000d_
</t>
  </si>
  <si>
    <t>42</t>
  </si>
  <si>
    <t>162301901</t>
  </si>
  <si>
    <t>Vodorovné přemístění větví, kmenů nebo pařezů s naložením, složením a dopravou Příplatek k cenám za každých dalších i započatých 5000 m přes 5000 m větví stromů listnatých, průměru kmene přes 100 do 300 mm</t>
  </si>
  <si>
    <t>515347804</t>
  </si>
  <si>
    <t>43</t>
  </si>
  <si>
    <t>162301902</t>
  </si>
  <si>
    <t>Vodorovné přemístění větví, kmenů nebo pařezů s naložením, složením a dopravou Příplatek k cenám za každých dalších i započatých 5000 m přes 5000 m větví stromů listnatých, průměru kmene přes 300 do 500 mm</t>
  </si>
  <si>
    <t>-760922459</t>
  </si>
  <si>
    <t>44</t>
  </si>
  <si>
    <t>162301903</t>
  </si>
  <si>
    <t>Vodorovné přemístění větví, kmenů nebo pařezů s naložením, složením a dopravou Příplatek k cenám za každých dalších i započatých 5000 m přes 5000 m větví stromů listnatých, průměru kmene přes 500 do 700 mm</t>
  </si>
  <si>
    <t>1248517739</t>
  </si>
  <si>
    <t>45</t>
  </si>
  <si>
    <t>162301904</t>
  </si>
  <si>
    <t>Vodorovné přemístění větví, kmenů nebo pařezů s naložením, složením a dopravou Příplatek k cenám za každých dalších i započatých 5000 m přes 5000 m větví stromů listnatých, průměru kmene přes 700 do 900 mm</t>
  </si>
  <si>
    <t>834112781</t>
  </si>
  <si>
    <t>47</t>
  </si>
  <si>
    <t>162301911</t>
  </si>
  <si>
    <t>Vodorovné přemístění větví, kmenů nebo pařezů s naložením, složením a dopravou Příplatek k cenám za každých dalších i započatých 5000 m přes 5000 m kmenů stromů listnatých, o průměru přes 100 do 300 mm</t>
  </si>
  <si>
    <t>275641263</t>
  </si>
  <si>
    <t>48</t>
  </si>
  <si>
    <t>162301912</t>
  </si>
  <si>
    <t>Vodorovné přemístění větví, kmenů nebo pařezů s naložením, složením a dopravou Příplatek k cenám za každých dalších i započatých 5000 m přes 5000 m kmenů stromů listnatých, o průměru přes 300 do 500 mm</t>
  </si>
  <si>
    <t>-1981203902</t>
  </si>
  <si>
    <t>49</t>
  </si>
  <si>
    <t>162301913</t>
  </si>
  <si>
    <t>Vodorovné přemístění větví, kmenů nebo pařezů s naložením, složením a dopravou Příplatek k cenám za každých dalších i započatých 5000 m přes 5000 m kmenů stromů listnatých, o průměru přes 500 do 700 mm</t>
  </si>
  <si>
    <t>-279616163</t>
  </si>
  <si>
    <t>50</t>
  </si>
  <si>
    <t>162301914</t>
  </si>
  <si>
    <t>Vodorovné přemístění větví, kmenů nebo pařezů s naložením, složením a dopravou Příplatek k cenám za každých dalších i započatých 5000 m přes 5000 m kmenů stromů listnatých, o průměru přes 700 do 900 mm</t>
  </si>
  <si>
    <t>847818623</t>
  </si>
  <si>
    <t>52</t>
  </si>
  <si>
    <t>162301921</t>
  </si>
  <si>
    <t>Vodorovné přemístění větví, kmenů nebo pařezů s naložením, složením a dopravou Příplatek k cenám za každých dalších i započatých 5000 m přes 5000 m pařezů kmenů, průměru přes 100 do 300 mm</t>
  </si>
  <si>
    <t>-1038876545</t>
  </si>
  <si>
    <t>53</t>
  </si>
  <si>
    <t>162301922</t>
  </si>
  <si>
    <t>Vodorovné přemístění větví, kmenů nebo pařezů s naložením, složením a dopravou Příplatek k cenám za každých dalších i započatých 5000 m přes 5000 m pařezů kmenů, průměru přes 300 do 500 mm</t>
  </si>
  <si>
    <t>-969584924</t>
  </si>
  <si>
    <t>54</t>
  </si>
  <si>
    <t>162301923</t>
  </si>
  <si>
    <t>Vodorovné přemístění větví, kmenů nebo pařezů s naložením, složením a dopravou Příplatek k cenám za každých dalších i započatých 5000 m přes 5000 m pařezů kmenů, průměru přes 500 do 700 mm</t>
  </si>
  <si>
    <t>169563128</t>
  </si>
  <si>
    <t>55</t>
  </si>
  <si>
    <t>162301924</t>
  </si>
  <si>
    <t>Vodorovné přemístění větví, kmenů nebo pařezů s naložením, složením a dopravou Příplatek k cenám za každých dalších i započatých 5000 m přes 5000 m pařezů kmenů, průměru přes 700 do 900 mm</t>
  </si>
  <si>
    <t>-1809342558</t>
  </si>
  <si>
    <t>56</t>
  </si>
  <si>
    <t>997013811.</t>
  </si>
  <si>
    <t>Poplatek za uložení dřevěného odpadu na skládce (skládkovné) zatříděného do Katalogu odpadů pod kódem 170 201</t>
  </si>
  <si>
    <t>t</t>
  </si>
  <si>
    <t>-1277558180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</si>
  <si>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</si>
  <si>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15,05+2,25+3,85</t>
  </si>
  <si>
    <t>57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</si>
  <si>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</si>
  <si>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</si>
  <si>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907423109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</si>
  <si>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</si>
  <si>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"odkopávka původního terénu + výkopek za palisádami - zpětný zásyp</t>
  </si>
  <si>
    <t>(1,0+5,76)-6,5</t>
  </si>
  <si>
    <t>"hloubení pro UV</t>
  </si>
  <si>
    <t>11,25</t>
  </si>
  <si>
    <t>"hloubení šachty</t>
  </si>
  <si>
    <t>10,0</t>
  </si>
  <si>
    <t>58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</si>
  <si>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</si>
  <si>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</si>
  <si>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-2059772651</t>
  </si>
  <si>
    <t>21,51*10 'Přepočtené koeficientem množství</t>
  </si>
  <si>
    <t>59</t>
  </si>
  <si>
    <t>171201211.</t>
  </si>
  <si>
    <t>Poplatek za uložení stavebního odpadu na skládce (skládkovné) zeminy a kameniva zatříděného do Katalogu odpadů pod kódem 170 504</t>
  </si>
  <si>
    <t>-1398982592</t>
  </si>
  <si>
    <t xml:space="preserve">Poznámka k souboru cen:_x000d_
1. Ceny uvedené v souboru cen lze po dohodě upravit podle místních podmínek._x000d_
</t>
  </si>
  <si>
    <t>21,51*1,8 'Přepočtené koeficientem množství</t>
  </si>
  <si>
    <t>62</t>
  </si>
  <si>
    <t>174101101</t>
  </si>
  <si>
    <t>Zásyp sypaninou z jakékoliv horniny s uložením výkopku ve vrstvách se zhutněním jam, šachet, rýh nebo kolem objektů v těchto vykopávkách</t>
  </si>
  <si>
    <t>-833125472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</si>
  <si>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</si>
  <si>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"zásyp za palisádami - bude použit výkopek</t>
  </si>
  <si>
    <t xml:space="preserve">6,5 </t>
  </si>
  <si>
    <t>"zásyp pro UV</t>
  </si>
  <si>
    <t>11,25-3,75-0,75</t>
  </si>
  <si>
    <t>"zásyp šachty</t>
  </si>
  <si>
    <t>(2,5*2,5*1,6)-(PI*0,6*0,6*1,5)</t>
  </si>
  <si>
    <t>63</t>
  </si>
  <si>
    <t>M</t>
  </si>
  <si>
    <t>58343959</t>
  </si>
  <si>
    <t>kamenivo drcené hrubé frakce 32-63</t>
  </si>
  <si>
    <t>588249979</t>
  </si>
  <si>
    <t>6,750+8,304</t>
  </si>
  <si>
    <t>15,054*1,8 'Přepočtené koeficientem množství</t>
  </si>
  <si>
    <t>64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</si>
  <si>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</si>
  <si>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</si>
  <si>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-572815806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</si>
  <si>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 cenách nejsou zahrnuty náklady na nakupovanou sypaninu. Tato se oceňuje ve specifikaci._x000d_
</t>
  </si>
  <si>
    <t>5,0*1,5*0,5 "UV</t>
  </si>
  <si>
    <t>65</t>
  </si>
  <si>
    <t>58337331</t>
  </si>
  <si>
    <t>štěrkopísek frakce 0/22</t>
  </si>
  <si>
    <t>-2121060803</t>
  </si>
  <si>
    <t>3,75*1,8 'Přepočtené koeficientem množství</t>
  </si>
  <si>
    <t>Zakládání</t>
  </si>
  <si>
    <t>66</t>
  </si>
  <si>
    <t>274313711</t>
  </si>
  <si>
    <t>Základy z betonu prostého pasy betonu kamenem neprokládaného tř. C 20/25</t>
  </si>
  <si>
    <t>-1473006225</t>
  </si>
  <si>
    <t xml:space="preserve">Poznámka k souboru cen:_x000d_
1. V ceně příplatku -5911 jsou započteny náklady na technologické opatření a na ztíženou betonáž pod hladinou pažící bentonitové suspenze a na průběžné odčerpání suspenze s přepouštěním na určené místo do 20 m, popř. do vany nebo do kalové cisterny k odvozu. Odvoz se oceňuje cenami katalogu 800-2 Zvláštní zakládání objektů._x000d_
2. Hloubení s použitím bentonitové suspenze se oceňuje katalogem 800-1 Zemní práce. Bednění se neoceňuje._x000d_
</t>
  </si>
  <si>
    <t>0,4*0,7*40 "podezdívka oplocení</t>
  </si>
  <si>
    <t>67</t>
  </si>
  <si>
    <t>274351121</t>
  </si>
  <si>
    <t>Bednění základů pasů rovné zřízení</t>
  </si>
  <si>
    <t>768843701</t>
  </si>
  <si>
    <t xml:space="preserve">Poznámka k souboru cen:_x000d_
1. Ceny jsou určeny pro bednění ve volném prostranství, ve volných nebo zapažených jamách, rýhách a šachtách._x000d_
2. Kruhové nebo obloukové bednění poloměru do 1 m se oceňuje individuálně._x000d_
</t>
  </si>
  <si>
    <t>40,0*0,7*2+0,4*0,7*2 "podezdívka oplocení</t>
  </si>
  <si>
    <t>68</t>
  </si>
  <si>
    <t>274351122</t>
  </si>
  <si>
    <t>Bednění základů pasů rovné odstranění</t>
  </si>
  <si>
    <t>962800164</t>
  </si>
  <si>
    <t xml:space="preserve"> Svislé a kompletní konstrukce</t>
  </si>
  <si>
    <t>69</t>
  </si>
  <si>
    <t>338171111</t>
  </si>
  <si>
    <t>Osazování sloupků a vzpěr plotových ocelových trubkových nebo profilovaných výšky do 2,00 m se zalitím cementovou maltou do vynechaných otvorů</t>
  </si>
  <si>
    <t>-2094303339</t>
  </si>
  <si>
    <t xml:space="preserve">Poznámka k souboru cen:_x000d_
1. Ceny lze použít i pro zalití (zabetonování) vzpěr rohových sloupků._x000d_
2. V cenách nejsou započteny náklady na:_x000d_
a) sloupky a vzpěry, toto se oceňuje ve specifikaci,_x000d_
b) vrtání jamek, tyto se oceňují souborem cen 131 1.-13.. - Vrtání jamek pro plotové sloupky tohoto katalogu._x000d_
3. Výškou sloupku se rozumí jeho délka před osazením._x000d_
4. Montáž pletiva se oceňuje cenami souboru cen 348 17 Osazení oplocení._x000d_
5. V cenách osazování do zemního vrutu je započten i štěrk fixující sloupek._x000d_
</t>
  </si>
  <si>
    <t>70</t>
  </si>
  <si>
    <t>55342252</t>
  </si>
  <si>
    <t>sloupek plotový průběžný Pz a komaxitový 2000/38x1,5mm</t>
  </si>
  <si>
    <t>-1467066568</t>
  </si>
  <si>
    <t>71</t>
  </si>
  <si>
    <t>339921133</t>
  </si>
  <si>
    <t>Osazování palisád betonových v řadě se zabetonováním výšky palisády přes 1000 do 1500 mm</t>
  </si>
  <si>
    <t>938310380</t>
  </si>
  <si>
    <t xml:space="preserve">Poznámka k souboru cen:_x000d_
1. V cenách nejsou započteny náklady na zřízení rýhy nebo jámy a na dodání palisád; tyto se oceňují ve specifikaci._x000d_
2. Ceny lze použít pro palisády o jakémkoli tvaru průřezu._x000d_
3. Měrnou jednotkou (u položek číslo -1131 až -1144) se rozumí metr délky palisádové stěny._x000d_
4. Výškou palisády je uvažována celková délka osazovaného prvku._x000d_
</t>
  </si>
  <si>
    <t>P</t>
  </si>
  <si>
    <t>Poznámka k položce:
 - bude upřesněno vlastníkem pozemku 585/3</t>
  </si>
  <si>
    <t>72</t>
  </si>
  <si>
    <t>592284R</t>
  </si>
  <si>
    <t>palisáda tyčová hranatá betonová přírodní 16x16x120</t>
  </si>
  <si>
    <t>729963004</t>
  </si>
  <si>
    <t>73</t>
  </si>
  <si>
    <t>348272613</t>
  </si>
  <si>
    <t>Ploty z tvárnic betonových plotová stříška lepená mrazuvzdorným lepidlem z tvarovek broušených, plochých přírodních, tloušťka zdiva 195 mm</t>
  </si>
  <si>
    <t>1430298728</t>
  </si>
  <si>
    <t xml:space="preserve">Poznámka k souboru cen:_x000d_
1. Množství jednotek se u:_x000d_
a) plotových zdí určuje v m2 plochy zdiva,_x000d_
b) příplatku za vyztužení sloupku průběžných plotových zdí určuje v m2 plochy zdiva,_x000d_
c) ztužujících věnců průběžných plotových zdí určuje v m délky zdiva,_x000d_
d) plotové stříšky určuje v m délky zdiva,_x000d_
e) plotových sloupků určuje v m výšky jednotlivých sloupků,_x000d_
f) sloupových hlavic určuje v kusech jednotlivých sloupů,_x000d_
g) kovových doplňků plotového zdiva určuje v kusech jednotlivých dílů._x000d_
2. Položky -229. jsou určeny pro ocenění ztužujících sloupků u průběžných plotových zdí, jedná se o tzv. ztracené sloupky._x000d_
3. Položky -23.. jsou určeny pro ocenění ztužujících věnců u průběžných plotových zdí výšky přes 2 m._x000d_
</t>
  </si>
  <si>
    <t>40,0*2 "pro šířku 400mm</t>
  </si>
  <si>
    <t>74</t>
  </si>
  <si>
    <t>348501212</t>
  </si>
  <si>
    <t>Osazení dřevěného oplocení na sloupky v osové vzdálenosti do 4 m výšky přes 1 do 2 m z latí</t>
  </si>
  <si>
    <t>-1770083301</t>
  </si>
  <si>
    <t xml:space="preserve">Poznámka k souboru cen:_x000d_
1. V cenách jsou započteny i náklady na montážní materiál. Jedná se o drobný materiál, proto není v kalkulaci jmenovitě uveden. Tento materiál je součásti výrobní režie._x000d_
2. V cenách nejsou započteny náklady na dodávku dřevěných prvků; tyto náklady se oceňují ve specifikaci._x000d_
</t>
  </si>
  <si>
    <t>40,0 "bude použit původní materiál</t>
  </si>
  <si>
    <t>75</t>
  </si>
  <si>
    <t>358235114</t>
  </si>
  <si>
    <t>Bourání šachty, stoky kompletní nebo vybourání otvorů průřezové plochy do 4 m2 ve stokách ze zdiva cihelného</t>
  </si>
  <si>
    <t>-1629959594</t>
  </si>
  <si>
    <t>0,64*5*1,5</t>
  </si>
  <si>
    <t>Vodorovné konstrukce</t>
  </si>
  <si>
    <t>76</t>
  </si>
  <si>
    <t>451573111</t>
  </si>
  <si>
    <t>Lože pod potrubí, stoky a drobné objekty v otevřeném výkopu z písku a štěrkopísku do 63 mm</t>
  </si>
  <si>
    <t>-1739642114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</si>
  <si>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</si>
  <si>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5,0*1,5*0,1 "UV</t>
  </si>
  <si>
    <t>2,5*2,5*0,1 "šachta</t>
  </si>
  <si>
    <t>Komunikace pozemní</t>
  </si>
  <si>
    <t>77</t>
  </si>
  <si>
    <t>564851111</t>
  </si>
  <si>
    <t>Podklad ze štěrkodrti ŠD s rozprostřením a zhutněním, po zhutnění tl. 150 mm</t>
  </si>
  <si>
    <t>368075124</t>
  </si>
  <si>
    <t>"skladba B - komunikace pro pěší</t>
  </si>
  <si>
    <t>553,0</t>
  </si>
  <si>
    <t>78</t>
  </si>
  <si>
    <t>564861111</t>
  </si>
  <si>
    <t>Podklad ze štěrkodrti ŠD s rozprostřením a zhutněním, po zhutnění tl. 200 mm</t>
  </si>
  <si>
    <t>-1442329720</t>
  </si>
  <si>
    <t>"skladba C - vjezd</t>
  </si>
  <si>
    <t>29+20</t>
  </si>
  <si>
    <t>81</t>
  </si>
  <si>
    <t>573231106</t>
  </si>
  <si>
    <t>Postřik spojovací PS bez posypu kamenivem ze silniční emulze, v množství 0,30 kg/m2</t>
  </si>
  <si>
    <t>-761997022</t>
  </si>
  <si>
    <t>367*1</t>
  </si>
  <si>
    <t>82</t>
  </si>
  <si>
    <t>577134111</t>
  </si>
  <si>
    <t>Asfaltový beton vrstva obrusná ACO 11 (ABS) s rozprostřením a se zhutněním z nemodifikovaného asfaltu v pruhu šířky do 3 m tř. I, po zhutnění tl. 40 mm</t>
  </si>
  <si>
    <t>-127941647</t>
  </si>
  <si>
    <t xml:space="preserve">Poznámka k souboru cen:_x000d_
1. ČSN EN 13108-1 připouští pro ACO 11 pouze tl. 35 až 50 mm._x000d_
</t>
  </si>
  <si>
    <t>85</t>
  </si>
  <si>
    <t>596211113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</si>
  <si>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</si>
  <si>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702616216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</si>
  <si>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</si>
  <si>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553-17,0-8,0-13,5 "dl. přírodní</t>
  </si>
  <si>
    <t>37-20+0,7 "dl. reliéfní červená</t>
  </si>
  <si>
    <t>8,0 "dl. nereliéfní - k zastávce</t>
  </si>
  <si>
    <t>13,5 "umělá vodící linie</t>
  </si>
  <si>
    <t>86</t>
  </si>
  <si>
    <t>59245018</t>
  </si>
  <si>
    <t>dlažba skladebná betonová 20x10x6 cm přírodní</t>
  </si>
  <si>
    <t>1693914364</t>
  </si>
  <si>
    <t xml:space="preserve">553-17,0-8,0-13,5 </t>
  </si>
  <si>
    <t>514,5*1,02 'Přepočtené koeficientem množství</t>
  </si>
  <si>
    <t>87</t>
  </si>
  <si>
    <t>59245006</t>
  </si>
  <si>
    <t>dlažba skladebná betonová základní pro nevidomé 20 x 10 x 6 cm barevná</t>
  </si>
  <si>
    <t>-2747333</t>
  </si>
  <si>
    <t>37-20 "dl. červená</t>
  </si>
  <si>
    <t>0,7</t>
  </si>
  <si>
    <t>17,7*1,02 'Přepočtené koeficientem množství</t>
  </si>
  <si>
    <t>88</t>
  </si>
  <si>
    <t>59245008</t>
  </si>
  <si>
    <t>dlažba skladebná betonová 20 x 10 x 6 cm barevná</t>
  </si>
  <si>
    <t>1860265528</t>
  </si>
  <si>
    <t>8,0 "dl. červená nereliéfni - k zastávce</t>
  </si>
  <si>
    <t>8*1,02 'Přepočtené koeficientem množství</t>
  </si>
  <si>
    <t>89</t>
  </si>
  <si>
    <t>59245R</t>
  </si>
  <si>
    <t>dlažba s drážkou (vodící linie) 20x20x6 cm, přírodní</t>
  </si>
  <si>
    <t>1453974588</t>
  </si>
  <si>
    <t>13,5</t>
  </si>
  <si>
    <t>90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</si>
  <si>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</si>
  <si>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</si>
  <si>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-1364929720</t>
  </si>
  <si>
    <t xml:space="preserve">Poznámka k souboru cen:_x000d_
1. Pro volbu cen dlažeb platí toto rozdělení: Skupina A: dlažby z prvků stejného tvaru, Skupina B: dlažby z prvků dvou a více tvarů,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50 mm se oceňuje cenami souboru cen 451 ..-9 Příplatek za každých dalších 10 mm tloušťky podkladu nebo lože._x000d_
</t>
  </si>
  <si>
    <t>49-20 "dl. přírodní</t>
  </si>
  <si>
    <t>20,0 "dl. reliéfní červená</t>
  </si>
  <si>
    <t>91</t>
  </si>
  <si>
    <t>59245020</t>
  </si>
  <si>
    <t>dlažba skladebná betonová 20x10x8 cm přírodní</t>
  </si>
  <si>
    <t>1506690081</t>
  </si>
  <si>
    <t xml:space="preserve">29+20 "dl. přírodní </t>
  </si>
  <si>
    <t>92</t>
  </si>
  <si>
    <t>592450R</t>
  </si>
  <si>
    <t>dlažba skladebná betonová slepecká 20x10x8 cm červená</t>
  </si>
  <si>
    <t>828565523</t>
  </si>
  <si>
    <t>20,0 "skladba C - vjezd</t>
  </si>
  <si>
    <t>Trubní vedení</t>
  </si>
  <si>
    <t>93</t>
  </si>
  <si>
    <t>871315231</t>
  </si>
  <si>
    <t>Kanalizační potrubí z tvrdého PVC v otevřeném výkopu ve sklonu do 20 %, hladkého plnostěnného jednovrstvého, tuhost třídy SN 10 DN 160</t>
  </si>
  <si>
    <t>1547757581</t>
  </si>
  <si>
    <t xml:space="preserve">Poznámka k souboru cen:_x000d_
1. V cenách jsou započteny i náklady na dodání trub včetně gumového těsnění._x000d_
2. Použití trub dle tuhostí:_x000d_
a) třída SN 4: kanalizační sítě, přípojky, odvodňování pozemků s výškou krytí až 4 m_x000d_
b) třída SN 8: kanalizační sítě v nestandartních podmínkách uložení, vysoké teplotní a mechanické zatížení s výškou krytí do 8 m_x000d_
c) SN 10: kanalizační sítě, přípojky, odvodňování pozemků s výškou krytí &amp;gt; 8 m_x000d_
d) třída SN 12: kanalizační sítě s vysokým statickým zatížením a dynamickými rázy, při rychlosti média až 15 m/s a výškou krytí 0,7-10 m_x000d_
e) třída SN 16: kanalizační sítě s vysokým statickým zatížením a dynamickými rázy avýškou krytí 0,5-12 m._x000d_
</t>
  </si>
  <si>
    <t>94</t>
  </si>
  <si>
    <t>894411311</t>
  </si>
  <si>
    <t>Osazení železobetonových dílců pro šachty skruží rovných</t>
  </si>
  <si>
    <t>-1230158083</t>
  </si>
  <si>
    <t xml:space="preserve">Poznámka k souboru cen:_x000d_
1. V cenách nejsou započteny náklady na dodání železobetonových dílců; dodání těchto dílců se oceňuje ve specifikaci._x000d_
</t>
  </si>
  <si>
    <t>95</t>
  </si>
  <si>
    <t>894412411</t>
  </si>
  <si>
    <t>Osazení železobetonových dílců pro šachty skruží přechodových</t>
  </si>
  <si>
    <t>499591540</t>
  </si>
  <si>
    <t>96</t>
  </si>
  <si>
    <t>59224312</t>
  </si>
  <si>
    <t>kónus šachetní betonový kapsové plastové stupadlo 100x62,5x58 cm</t>
  </si>
  <si>
    <t>-1192978816</t>
  </si>
  <si>
    <t>97</t>
  </si>
  <si>
    <t>894414111</t>
  </si>
  <si>
    <t>Osazení železobetonových dílců pro šachty skruží základových (dno)</t>
  </si>
  <si>
    <t>1435312891</t>
  </si>
  <si>
    <t>98</t>
  </si>
  <si>
    <t>59224337</t>
  </si>
  <si>
    <t>dno betonové šachty kanalizační přímé 100x60x40 cm</t>
  </si>
  <si>
    <t>1090728760</t>
  </si>
  <si>
    <t>99</t>
  </si>
  <si>
    <t>895941111</t>
  </si>
  <si>
    <t>Zřízení vpusti kanalizační uliční z betonových dílců typ UV-50 normální</t>
  </si>
  <si>
    <t>824108390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</si>
  <si>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</si>
  <si>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100</t>
  </si>
  <si>
    <t>59223864</t>
  </si>
  <si>
    <t>prstenec betonový pro uliční vpusť vyrovnávací 39 x 6 x 13 cm</t>
  </si>
  <si>
    <t>-309391126</t>
  </si>
  <si>
    <t>101</t>
  </si>
  <si>
    <t>59223858</t>
  </si>
  <si>
    <t>skruž betonová pro uliční vpusť horní 45 x 57 x 5 cm</t>
  </si>
  <si>
    <t>134288881</t>
  </si>
  <si>
    <t>102</t>
  </si>
  <si>
    <t>59223850</t>
  </si>
  <si>
    <t>dno betonové pro uliční vpusť s výtokovým otvorem 45x33x5 cm</t>
  </si>
  <si>
    <t>2140622942</t>
  </si>
  <si>
    <t>103</t>
  </si>
  <si>
    <t>899103211</t>
  </si>
  <si>
    <t>Demontáž poklopů litinových a ocelových včetně rámů, hmotnosti jednotlivě přes 100 do 150 Kg</t>
  </si>
  <si>
    <t>-816597681</t>
  </si>
  <si>
    <t>104</t>
  </si>
  <si>
    <t>899104112</t>
  </si>
  <si>
    <t>Osazení poklopů litinových a ocelových včetně rámů pro třídu zatížení D400, E600</t>
  </si>
  <si>
    <t>-1206289120</t>
  </si>
  <si>
    <t xml:space="preserve">Poznámka k souboru cen:_x000d_
1. V cenách 899 10 -.112 nejsou započteny náklady na dodání poklopů včetně rámů; tyto náklady se oceňují ve specifikaci._x000d_
2. V cenách 899 10 -.113 nejsou započteny náklady na:_x000d_
a) dodání poklopů; tyto náklady se oceňují ve specifikaci,_x000d_
b) montáž rámů, která se oceňuje cenami souboru 452 11-21.. části A01 tohoto katalogu._x000d_
3. Poklopy a vtokové mříže dělíme do těchto tříd zatížení:_x000d_
a) A15, A50 pro plochy používané výlučně chodci a cyklisty,_x000d_
b) B125 pro chodníky, pěší zóny a plochy srovnatelné, plochy pro stání a parkování osobních automobilů i v patrech,_x000d_
c) C250 pro poklopy umístěné v ploše odvodňovacích proužků pozemní komunikace, která měřeno od hrany obrubníku, zasahuje nejvíce 0,5 m do vozovkya nejvíce 0,2 m do chodníku,_x000d_
d) D400 pro vozovky pozemních komunikací, ulice pro pěší, zpevněné krajnice a parkovací plochy, které jsou přístupné pro všechny druhy silničních vozidel,_x000d_
e) E600 pro plochy, které budou vystavené zvláště vysokému zatížení kol._x000d_
</t>
  </si>
  <si>
    <t>105</t>
  </si>
  <si>
    <t>59224660</t>
  </si>
  <si>
    <t>poklop šachtový betonová výplň+litina 785(610)x16mm D 400mm bez odvětrání</t>
  </si>
  <si>
    <t>-863115659</t>
  </si>
  <si>
    <t>106</t>
  </si>
  <si>
    <t>899202211</t>
  </si>
  <si>
    <t>Demontáž mříží litinových včetně rámů, hmotnosti jednotlivě přes 50 do 100 Kg</t>
  </si>
  <si>
    <t>-348582644</t>
  </si>
  <si>
    <t>107</t>
  </si>
  <si>
    <t>899204112</t>
  </si>
  <si>
    <t>Osazení mříží litinových včetně rámů a košů na bahno pro třídu zatížení D400, E600</t>
  </si>
  <si>
    <t>1346641940</t>
  </si>
  <si>
    <t xml:space="preserve">Poznámka k souboru cen:_x000d_
1. V cenách nejsou započteny náklady na dodání mříží, rámů a košů na bahno; tyto náklady se oceňují ve specifikaci._x000d_
</t>
  </si>
  <si>
    <t>108</t>
  </si>
  <si>
    <t>55242320</t>
  </si>
  <si>
    <t>mříž vtoková litinová plochá 500x500mm</t>
  </si>
  <si>
    <t>1380559678</t>
  </si>
  <si>
    <t>109</t>
  </si>
  <si>
    <t>59223874</t>
  </si>
  <si>
    <t>koš vysoký pro uliční vpusti, žárově zinkovaný plech,pro rám 500/300</t>
  </si>
  <si>
    <t>28790029</t>
  </si>
  <si>
    <t>110</t>
  </si>
  <si>
    <t>899331111</t>
  </si>
  <si>
    <t>Výšková úprava uličního vstupu nebo vpusti do 200 mm zvýšením poklopu</t>
  </si>
  <si>
    <t>-1588326213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</si>
  <si>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</si>
  <si>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111</t>
  </si>
  <si>
    <t>899431111</t>
  </si>
  <si>
    <t>Výšková úprava uličního vstupu nebo vpusti do 200 mm zvýšením krycího hrnce, šoupěte nebo hydrantu bez úpravy armatur</t>
  </si>
  <si>
    <t>1054637719</t>
  </si>
  <si>
    <t>Ostatní konstrukce a práce bourací,přesun hmot,lešení</t>
  </si>
  <si>
    <t>117</t>
  </si>
  <si>
    <t>91532111R</t>
  </si>
  <si>
    <t>Vodící pás pro slabozraké lepený (přechody pro chodce)</t>
  </si>
  <si>
    <t>-1374993482</t>
  </si>
  <si>
    <t>120</t>
  </si>
  <si>
    <t>916131213R</t>
  </si>
  <si>
    <t>Osazení silničního obrubníku betonového se zřízením lože, s vyplněním a zatřením spár cementovou maltou stojatého s boční opěrou z betonu prostého, do lože z betonu prostého C 20/25 XF3</t>
  </si>
  <si>
    <t>2049647074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</si>
  <si>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</si>
  <si>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367-49,5-26-8+12 "silniční 150/250/1000</t>
  </si>
  <si>
    <t>49,5 "nájezdový 150/150/1000</t>
  </si>
  <si>
    <t>18,0 "přechodový 150/250/1000</t>
  </si>
  <si>
    <t>121</t>
  </si>
  <si>
    <t>59217031</t>
  </si>
  <si>
    <t>obrubník betonový silniční 100 x 15 x 25 cm</t>
  </si>
  <si>
    <t>-76317150</t>
  </si>
  <si>
    <t>367-49,5-26-8+12</t>
  </si>
  <si>
    <t>122</t>
  </si>
  <si>
    <t>59217029</t>
  </si>
  <si>
    <t>obrubník betonový silniční nájezdový 100x15x15 cm</t>
  </si>
  <si>
    <t>1383683750</t>
  </si>
  <si>
    <t>123</t>
  </si>
  <si>
    <t>59217030</t>
  </si>
  <si>
    <t>obrubník betonový silniční přechodový 100x15x15-25 cm</t>
  </si>
  <si>
    <t>-219412377</t>
  </si>
  <si>
    <t>124</t>
  </si>
  <si>
    <t>916231213R</t>
  </si>
  <si>
    <t>Osazení chodníkového obrubníku betonového se zřízením lože, s vyplněním a zatřením spár cementovou maltou stojatého s boční opěrou z betonu prostého, do lože z betonu prostého C 16/20</t>
  </si>
  <si>
    <t>-1847501596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</si>
  <si>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</si>
  <si>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367,0-49,5+10,5 "zahradní 50/250/1000</t>
  </si>
  <si>
    <t>3,5+4+6+32+4 "chodníkový 100/250/1000</t>
  </si>
  <si>
    <t>125</t>
  </si>
  <si>
    <t>59217001</t>
  </si>
  <si>
    <t>obrubník betonový zahradní 100 x 5 x 25 cm</t>
  </si>
  <si>
    <t>-1934399263</t>
  </si>
  <si>
    <t>126</t>
  </si>
  <si>
    <t>59217017</t>
  </si>
  <si>
    <t>obrubník betonový chodníkový 100x10x25 cm</t>
  </si>
  <si>
    <t>1516923741</t>
  </si>
  <si>
    <t>3,5+4+6+32+4</t>
  </si>
  <si>
    <t>127</t>
  </si>
  <si>
    <t>916431111</t>
  </si>
  <si>
    <t>Osazení betonového bezbariérového obrubníku s ložem betonovým tl. 150 mm úložná šířka do 400 mm</t>
  </si>
  <si>
    <t>1960695001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</si>
  <si>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</si>
  <si>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13+13 "přímý</t>
  </si>
  <si>
    <t>4 "přechodový</t>
  </si>
  <si>
    <t>4 "náběhový</t>
  </si>
  <si>
    <t>128</t>
  </si>
  <si>
    <t>59217542R</t>
  </si>
  <si>
    <t>obrubník bezbariérový betonový náběhový levý 40x31-33x100 cm šedý</t>
  </si>
  <si>
    <t>1461512140</t>
  </si>
  <si>
    <t>129</t>
  </si>
  <si>
    <t>59217540R</t>
  </si>
  <si>
    <t>obrubník bezbariérový betonový přímý 40x33x100 cm šedý</t>
  </si>
  <si>
    <t>-1048366124</t>
  </si>
  <si>
    <t>130</t>
  </si>
  <si>
    <t>59217539R</t>
  </si>
  <si>
    <t>obrubník bezbariérový betonový přechodový levý 40xH25-31x100 cm šedý</t>
  </si>
  <si>
    <t>363480407</t>
  </si>
  <si>
    <t>131</t>
  </si>
  <si>
    <t>919112213</t>
  </si>
  <si>
    <t>Řezání dilatačních spár v živičném krytu vytvoření komůrky pro těsnící zálivku šířky 10 mm, hloubky 25 mm</t>
  </si>
  <si>
    <t>1278417620</t>
  </si>
  <si>
    <t xml:space="preserve">Poznámka k souboru cen:_x000d_
1. V cenách jsou započteny i náklady na vyčištění spár po řezání._x000d_
</t>
  </si>
  <si>
    <t>2*367</t>
  </si>
  <si>
    <t>132</t>
  </si>
  <si>
    <t>919121112</t>
  </si>
  <si>
    <t>Utěsnění dilatačních spár zálivkou za studena v cementobetonovém nebo živičném krytu včetně adhezního nátěru s těsnicím profilem pod zálivkou, pro komůrky šířky 10 mm, hloubky 25 mm</t>
  </si>
  <si>
    <t>191433711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</si>
  <si>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</si>
  <si>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133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</si>
  <si>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</si>
  <si>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</si>
  <si>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CS ÚRS 2017 02</t>
  </si>
  <si>
    <t>1588254688</t>
  </si>
  <si>
    <t xml:space="preserve">Poznámka k souboru cen:_x000d_
1. V cenách jsou započteny i náklady na vyčištění spár, na impregnaci a zalití spár včetně dodání_x000d_
 hmot._x000d_
</t>
  </si>
  <si>
    <t>367,0*2</t>
  </si>
  <si>
    <t>134</t>
  </si>
  <si>
    <t>919735112</t>
  </si>
  <si>
    <t>Řezání stávajícího živičného krytu nebo podkladu hloubky přes 50 do 100 mm</t>
  </si>
  <si>
    <t>-1379279104</t>
  </si>
  <si>
    <t xml:space="preserve">Poznámka k souboru cen:_x000d_
1. V cenách jsou započteny i náklady na spotřebu vody._x000d_
</t>
  </si>
  <si>
    <t>(367,0*2)-34-33</t>
  </si>
  <si>
    <t>135</t>
  </si>
  <si>
    <t>961021311</t>
  </si>
  <si>
    <t>Bourání základů ze zdiva kamenného nebo smíšeného kamenného</t>
  </si>
  <si>
    <t>795690080</t>
  </si>
  <si>
    <t>0,5*8*1,5 " kamenná zeď z pískovce</t>
  </si>
  <si>
    <t>136</t>
  </si>
  <si>
    <t>962023491</t>
  </si>
  <si>
    <t>Bourání zdiva nadzákladového kamenného nebo smíšeného smíšeného, na maltu cementovou, objemu přes 1 m3</t>
  </si>
  <si>
    <t>1852737616</t>
  </si>
  <si>
    <t xml:space="preserve">Poznámka k souboru cen:_x000d_
1. Bourání pilířů o průřezu přes 0,36 m2 se oceňuje cenami -2390 a - 2391, popř. -2490 a - 2491 jako bourání zdiva kamenného nadzákladového._x000d_
</t>
  </si>
  <si>
    <t>0,4*0,8*40 "podezdívka z kamene a cihel</t>
  </si>
  <si>
    <t>137</t>
  </si>
  <si>
    <t>966003818</t>
  </si>
  <si>
    <t>Rozebrání dřevěného oplocení se sloupky osové vzdálenosti do 4,00 m, výšky do 2,50 m, osazených do hloubky 1,00 m s příčníky a ocelovými sloupky z prken a latí</t>
  </si>
  <si>
    <t>-1886922177</t>
  </si>
  <si>
    <t>40 "dřevěná plotová pole budou použita zpět</t>
  </si>
  <si>
    <t>997</t>
  </si>
  <si>
    <t>Přesun sutě</t>
  </si>
  <si>
    <t>140</t>
  </si>
  <si>
    <t>997013501</t>
  </si>
  <si>
    <t>Odvoz suti a vybouraných hmot na skládku nebo meziskládku se složením, na vzdálenost do 1 km</t>
  </si>
  <si>
    <t>164577765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</si>
  <si>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01-3511._x000d_
</t>
  </si>
  <si>
    <t>0,15+0,50 "poklopy a mříže</t>
  </si>
  <si>
    <t>15,0 "zeď</t>
  </si>
  <si>
    <t>29,056 "podezdívka</t>
  </si>
  <si>
    <t>9,36 "šachta</t>
  </si>
  <si>
    <t>141</t>
  </si>
  <si>
    <t>997013509</t>
  </si>
  <si>
    <t>Odvoz suti a vybouraných hmot na skládku nebo meziskládku se složením, na vzdálenost Příplatek k ceně za každý další i započatý 1 km přes 1 km</t>
  </si>
  <si>
    <t>-1352829743</t>
  </si>
  <si>
    <t>54,066*19 'Přepočtené koeficientem množství</t>
  </si>
  <si>
    <t>142</t>
  </si>
  <si>
    <t>997013803.</t>
  </si>
  <si>
    <t>Poplatek za uložení stavebního odpadu na skládce (skládkovné) cihelného zatříděného do Katalogu odpadů pod kódem 170 102</t>
  </si>
  <si>
    <t>1745852599</t>
  </si>
  <si>
    <t>143</t>
  </si>
  <si>
    <t>997221551</t>
  </si>
  <si>
    <t>Vodorovná doprava suti bez naložení, ale se složením a s hrubým urovnáním ze sypkých materiálů, na vzdálenost do 1 km</t>
  </si>
  <si>
    <t>1456810710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</si>
  <si>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</si>
  <si>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37,801 "frézka</t>
  </si>
  <si>
    <t>144</t>
  </si>
  <si>
    <t>997221559</t>
  </si>
  <si>
    <t>Vodorovná doprava suti bez naložení, ale se složením a s hrubým urovnáním Příplatek k ceně za každý další i započatý 1 km přes 1 km</t>
  </si>
  <si>
    <t>886338125</t>
  </si>
  <si>
    <t>37,801*19 'Přepočtené koeficientem množství</t>
  </si>
  <si>
    <t>145</t>
  </si>
  <si>
    <t>997221561</t>
  </si>
  <si>
    <t>Vodorovná doprava suti bez naložení, ale se složením a s hrubým urovnáním z kusových materiálů, na vzdálenost do 1 km</t>
  </si>
  <si>
    <t>-995530071</t>
  </si>
  <si>
    <t>22,66+86,24 "živičné</t>
  </si>
  <si>
    <t>3,69+3,84 "obruby</t>
  </si>
  <si>
    <t>146</t>
  </si>
  <si>
    <t>997221569</t>
  </si>
  <si>
    <t>-993547939</t>
  </si>
  <si>
    <t>116,43*19 'Přepočtené koeficientem množství</t>
  </si>
  <si>
    <t>147</t>
  </si>
  <si>
    <t>997221815.</t>
  </si>
  <si>
    <t>Poplatek za uložení stavebního odpadu na skládce (skládkovné) z prostého betonu zatříděného do Katalogu odpadů pod kódem 170 101</t>
  </si>
  <si>
    <t>-1588200106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</si>
  <si>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</si>
  <si>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148</t>
  </si>
  <si>
    <t>997221845.</t>
  </si>
  <si>
    <t>Poplatek za uložení stavebního odpadu na skládce (skládkovné) asfaltového bez obsahu dehtu zatříděného do Katalogu odpadů pod kódem 170 302</t>
  </si>
  <si>
    <t>-2107221333</t>
  </si>
  <si>
    <t>998</t>
  </si>
  <si>
    <t>Přesun hmot</t>
  </si>
  <si>
    <t>150</t>
  </si>
  <si>
    <t>998225111</t>
  </si>
  <si>
    <t>Přesun hmot pro komunikace s krytem z kameniva, monolitickým betonovým nebo živičným dopravní vzdálenost do 200 m jakékoliv délky objektu</t>
  </si>
  <si>
    <t>-1094927791</t>
  </si>
  <si>
    <t xml:space="preserve">Poznámka k souboru cen:_x000d_
1. Ceny lze použít i pro plochy letišť s krytem monolitickým betonovým nebo živičným._x000d_
</t>
  </si>
  <si>
    <t>SO 101_V - Chodníky - vedlejší výdaje</t>
  </si>
  <si>
    <t>5*2,0</t>
  </si>
  <si>
    <t>12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</si>
  <si>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</si>
  <si>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</si>
  <si>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-91422155</t>
  </si>
  <si>
    <t>140,0 "v místě zálivu</t>
  </si>
  <si>
    <t>16</t>
  </si>
  <si>
    <t>113154124</t>
  </si>
  <si>
    <t>Frézování živičného podkladu nebo krytu s naložením na dopravní prostředek plochy do 500 m2 bez překážek v trase pruhu šířky přes 0,5 m do 1 m, tloušťky vrstvy 100 mm</t>
  </si>
  <si>
    <t>-1828321811</t>
  </si>
  <si>
    <t>140*0,5 "aktivní zóna</t>
  </si>
  <si>
    <t>70*0,1 'Přepočtené koeficientem množství</t>
  </si>
  <si>
    <t>0,6*0,9*3,4 "výkop pro zastávkový přístřešek</t>
  </si>
  <si>
    <t>1,836*0,1 'Přepočtené koeficientem množství</t>
  </si>
  <si>
    <t>31</t>
  </si>
  <si>
    <t>162301407</t>
  </si>
  <si>
    <t>Vodorovné přemístění větví, kmenů nebo pařezů s naložením, složením a dopravou do 5000 m větví stromů jehličnatých, průměru kmene přes 500 do 700 mm</t>
  </si>
  <si>
    <t>-1166200619</t>
  </si>
  <si>
    <t>36</t>
  </si>
  <si>
    <t>162301417</t>
  </si>
  <si>
    <t>Vodorovné přemístění větví, kmenů nebo pařezů s naložením, složením a dopravou do 5000 m kmenů stromů jehličnatých, průměru přes 500 do 700 mm</t>
  </si>
  <si>
    <t>-96574463</t>
  </si>
  <si>
    <t>46</t>
  </si>
  <si>
    <t>162301907</t>
  </si>
  <si>
    <t>Vodorovné přemístění větví, kmenů nebo pařezů s naložením, složením a dopravou Příplatek k cenám za každých dalších i započatých 5000 m přes 5000 m větví stromů jehličnatých, o průměru kmene přes 500 do 700 mm</t>
  </si>
  <si>
    <t>-67650150</t>
  </si>
  <si>
    <t>51</t>
  </si>
  <si>
    <t>162301917</t>
  </si>
  <si>
    <t>Vodorovné přemístění větví, kmenů nebo pařezů s naložením, složením a dopravou Příplatek k cenám za každých dalších i započatých 5000 m přes 5000 m kmenů stromů jehličnatých, průměru přes 500 do 700 mm</t>
  </si>
  <si>
    <t>-2082540110</t>
  </si>
  <si>
    <t>4,95+0,80+1,60</t>
  </si>
  <si>
    <t>"výkop aktivní zóny</t>
  </si>
  <si>
    <t>70,0</t>
  </si>
  <si>
    <t>"výkop pro zastávkový přístřešek</t>
  </si>
  <si>
    <t>1,836</t>
  </si>
  <si>
    <t>71,836*10 'Přepočtené koeficientem množství</t>
  </si>
  <si>
    <t>71,836*1,8 'Přepočtené koeficientem množství</t>
  </si>
  <si>
    <t>60</t>
  </si>
  <si>
    <t>171101111</t>
  </si>
  <si>
    <t>Uložení sypaniny do násypů s rozprostřením sypaniny ve vrstvách a s hrubým urovnáním zhutněných s uzavřením povrchu násypu z hornin nesoudržných sypkých s relativní ulehlostí I(d) 0,9 nebo v aktivní zóně</t>
  </si>
  <si>
    <t>-1158472067</t>
  </si>
  <si>
    <t xml:space="preserve">Poznámka k souboru cen:_x000d_
1. Ceny lze použít i pro sypaniny odebírané z hald, pro hlušinu apod._x000d_
2. Cenu 20-1101 lze použít i pro:_x000d_
 a) rozprostření zbylého výkopu na místě po zásypu jam a rýh pro podzemní vedení a zářezů pro_x000d_
 podzemní vedení; toto množství se určí v m3 uloženého výkopku, měřeného v rostlém stavu,_x000d_
 b) uložení výkopku do násypů pod vodou._x000d_
3. Ceny lze použít i pro uložení sypaniny s předepsaným zhutněním na trvalé skládky, do koryt_x000d_
 vodotečí a do prohlubní terénu._x000d_
4. Cenu 10-1131 lze použít i pro ukládání sypaniny z hornin nesoudržných i soudržných společně bez_x000d_
 možnosti jejich roztřídění._x000d_
5. Ceny -1121 a -1131 lze použít jen tehdy, jestliže objem násypů, oceňovaných těmito cenami,_x000d_
 měřený podle ustanovení čl. 3571 Všeobecných podmínek katalogu nepřesáhne 100 000 m3na objektu._x000d_
 Násypy, jejichž součet objemů přesáhne 100 000 m3 na objektu, se ocení individuálně._x000d_
6. Ceny jsou určeny pro míru zhutnění určenou projektem:_x000d_
 a) pro ceny -1101 až -1105 v % výsledku zkoušky PS,_x000d_
 b) pro ceny -1111 a -1112 relativní ulehlostí I(d),_x000d_
 c) pro ceny -1121 a -1131 stanovením technologie._x000d_
7. Ceny nelze použít:_x000d_
 a) pro uložení sypaniny do hrází; uložení netříděné sypaniny do hrází se oceňuje cenami souboru_x000d_
 cen 171 uložení netříděných sypanin do hrází části A 03, případně cenovými normativy podle části A_x000d_
 31,_x000d_
 b) pro uložení sypaniny do ochranných valů nebo těch jejich částí, jejichž šířka je menší než 3_x000d_
 m. Toto uložení se oceňuje cenami souboru cen 175 10-11 Obsyp objektů._x000d_
8. Cena 20-1101 neplatí pro uložení výkopku nebo ornice při vykopávkách pro podzemní vedení podél_x000d_
 hrany výkopu, z něhož byl výkopek získán a to ani tehdy, jestliže se výkopek po vyhození z_x000d_
 výkopiště na povrch území ještě dále přemísťuje na hromady . podél výkopu._x000d_
9. Horninami soudržnými se rozumějí takové horniny, u nichž zdrojem pevnosti jsou molekulární a_x000d_
 chemické vazby mezi částicemi horniny. Jde o horniny, které jsou schopny plastických deformací._x000d_
10. Horninami nesoudržnými se rozumějí horniny, u nichž hlavním zdrojem pevnosti ve smyku je pouze_x000d_
 tření mezi jednotlivými oddělenými pevnými částicemi horniny._x000d_
11. Horninami sypkými se rozumějí horniny III. skupiny podle ČSN 72 1002 se zrnem do 125 mm._x000d_
 Množství zrn velikosti přes 125 mm může být nejvýše 5 % objemu._x000d_
12. Horninami kamenitými se rozumějí nestmelené úlomkovité horniny skalní a sypké se zrny přes 125_x000d_
 mm. Množství zrn velikosti přes 125 mm musí být vyšší než 5 % objemu._x000d_
13. Ceny pro uložení soudržných hornin lze použít, jestliže jejich přirozená vlhkost při ukládání_x000d_
 do násypu není vyšší než 2 % optimální vlhkosti dle zkoušky PS na neredukovaný materiál. Je-li_x000d_
 vlhkost při ukládání sypaniny do násypu vyšší, ocení se uložení sypaniny individuálně._x000d_
14. Zajišťuje-li se předepsané zhutnění násypu přesypáním podle čl. 120 ČSN 73 3050, ocení se_x000d_
 odstranění přesypané části cenami 122 . 0-71 Odkopávky nebo prokopávky při pozemkových úpravách_x000d_
</t>
  </si>
  <si>
    <t>140,0*0,5 "výkop AZ</t>
  </si>
  <si>
    <t>61</t>
  </si>
  <si>
    <t>58331202R</t>
  </si>
  <si>
    <t>materiál nenamrzavý vhodný do aktivní zóny</t>
  </si>
  <si>
    <t>954187137</t>
  </si>
  <si>
    <t>70*1,8 'Přepočtené koeficientem množství</t>
  </si>
  <si>
    <t>0,40*0,80*3,2 "základ zastáv. přístřešku</t>
  </si>
  <si>
    <t>3,2*0,8*2+0,4*0,8*2 "zastávkový přístřešek</t>
  </si>
  <si>
    <t>79</t>
  </si>
  <si>
    <t>564871111</t>
  </si>
  <si>
    <t>Podklad ze štěrkodrti ŠD s rozprostřením a zhutněním, po zhutnění tl. 250 mm</t>
  </si>
  <si>
    <t>-692413434</t>
  </si>
  <si>
    <t>"skladba A - záliv</t>
  </si>
  <si>
    <t>140,0</t>
  </si>
  <si>
    <t>80</t>
  </si>
  <si>
    <t>564962113</t>
  </si>
  <si>
    <t>Podklad z mechanicky zpevněného kameniva MZK (minerální beton) s rozprostřením a s hutněním, po zhutnění tl. 220 mm</t>
  </si>
  <si>
    <t>1531121013</t>
  </si>
  <si>
    <t xml:space="preserve">Poznámka k souboru cen:_x000d_
1. ČSN 73 6126-1 připouští pro MZK max. tl. 300 mm._x000d_
2. V cenách nejsou započteny náklady na:_x000d_
a) ochranu povrchu podkladu filtračním postřikem, který se oceňuje cenami souboru cen 573 11-11,_x000d_
b) spojovací postřik před pokládkou asfaltových směsí, který se oceňuje cenami souboru cen 573 2.-11._x000d_
</t>
  </si>
  <si>
    <t>83</t>
  </si>
  <si>
    <t>591141111</t>
  </si>
  <si>
    <t>Kladení dlažby z kostek s provedením lože do tl. 50 mm, s vyplněním spár, s dvojím beraněním a se smetením přebytečného materiálu na krajnici velkých z kamene, do lože z cementové malty</t>
  </si>
  <si>
    <t>-824047177</t>
  </si>
  <si>
    <t xml:space="preserve">Poznámka k souboru cen:_x000d_
1. Ceny 591 1.- pro dlažbu z kostek velkých jsou určeny pro dlažbu úhlopříčnou a řádkovou._x000d_
2. Ceny 591 2.- pro dlažbu z kostek drobných jsou určeny pro dlažbu úhlopříčnou, řádkovou a kroužkovou._x000d_
3. Dlažba vějířová z kostek drobných se oceňuje cenami 591 41-2111 a 591 44-2111 Kladení dlažby z mozaiky dvoubarevné a vícebarevné komunikací pro pěší._x000d_
4. V cenách jsou započteny i náklady na dodání hmot pro lože a na dodání téhož materiálu na výplň spár._x000d_
5. V cenách nejsou započteny náklady na:_x000d_
a) dodání dlažebních kostek, které se oceňuje ve specifikaci; ztratné lze dohodnout_x000d_
- u velkých kostek ve výši 1 %,_x000d_
- u drobných kostek ve výši 2 %,_x000d_
b) vyplnění spár dlažby živičnou zálivkou, které se oceňuje cenami souboru cen 599 1 . -11 Zálivka živičná spár dlažby._x000d_
6. Část lože přesahující tloušťku 50 mm se oceňuje cenami souboru cen 451 31-97 Příplatek za každých dalších 10 mm tloušťky podkladu nebo lože._x000d_
</t>
  </si>
  <si>
    <t>84</t>
  </si>
  <si>
    <t>58381008</t>
  </si>
  <si>
    <t>kostka dlažební žula velká 15/17</t>
  </si>
  <si>
    <t>-2049487559</t>
  </si>
  <si>
    <t>140*1,01 'Přepočtené koeficientem množství</t>
  </si>
  <si>
    <t>112</t>
  </si>
  <si>
    <t>914511111R</t>
  </si>
  <si>
    <t>Montáž sloupku zastávkových označníků délky do 3,5 m do betonového základu</t>
  </si>
  <si>
    <t>480268596</t>
  </si>
  <si>
    <t>2 "zpětné osazení označníků</t>
  </si>
  <si>
    <t>113</t>
  </si>
  <si>
    <t>915211112</t>
  </si>
  <si>
    <t>Vodorovné dopravní značení stříkaným plastem dělící čára šířky 125 mm souvislá bílá retroreflexní</t>
  </si>
  <si>
    <t>-1653116187</t>
  </si>
  <si>
    <t xml:space="preserve">Poznámka k souboru cen:_x000d_
1. Ceny jsou určeny pro dělicí čáry souvislé č. V 1a bílé, přerušované č. V 2a bílé, vodící č. V 4 bílé, souvislá č. V12b žlutá, přerušovaná č. V12c žlutá._x000d_
2.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3. Množství měrných jednotek se určuje:_x000d_
a) u cen 912 21 a 915 22 v m délky dělící nebo vodící čáry (včetně mezer),_x000d_
b) u ceny 915 23 v m2 stříkané plochy bez mezer._x000d_
</t>
  </si>
  <si>
    <t>52,15*2 "V11a</t>
  </si>
  <si>
    <t>114</t>
  </si>
  <si>
    <t>915221112</t>
  </si>
  <si>
    <t>Vodorovné dopravní značení stříkaným plastem vodící čára bílá šířky 250 mm souvislá retroreflexní</t>
  </si>
  <si>
    <t>-1729229923</t>
  </si>
  <si>
    <t>115</t>
  </si>
  <si>
    <t>915221122</t>
  </si>
  <si>
    <t>Vodorovné dopravní značení stříkaným plastem vodící čára bílá šířky 250 mm přerušovaná retroreflexní</t>
  </si>
  <si>
    <t>-724334223</t>
  </si>
  <si>
    <t>116</t>
  </si>
  <si>
    <t>915231112</t>
  </si>
  <si>
    <t>Vodorovné dopravní značení stříkaným plastem přechody pro chodce, šipky, symboly nápisy bílé retroreflexní</t>
  </si>
  <si>
    <t>570532927</t>
  </si>
  <si>
    <t>0,88*2 "V11a - BUS</t>
  </si>
  <si>
    <t>118</t>
  </si>
  <si>
    <t>915611111</t>
  </si>
  <si>
    <t>Předznačení pro vodorovné značení stříkané barvou nebo prováděné z nátěrových hmot liniové dělicí čáry, vodicí proužky</t>
  </si>
  <si>
    <t>-812471876</t>
  </si>
  <si>
    <t xml:space="preserve">Poznámka k souboru cen:_x000d_
1. Množství měrných jednotek se určuje:_x000d_
a) pro cenu -1111 v m délky dělicí čáry nebo vodícího proužku (včetně mezer),_x000d_
b) pro cenu -1112 v m2 natírané nebo stříkané plochy._x000d_
</t>
  </si>
  <si>
    <t>257+79+104,30</t>
  </si>
  <si>
    <t>119</t>
  </si>
  <si>
    <t>915621111</t>
  </si>
  <si>
    <t>Předznačení pro vodorovné značení stříkané barvou nebo prováděné z nátěrových hmot plošné šipky, symboly, nápisy</t>
  </si>
  <si>
    <t>-222721527</t>
  </si>
  <si>
    <t>33+34</t>
  </si>
  <si>
    <t>138</t>
  </si>
  <si>
    <t>966006132R</t>
  </si>
  <si>
    <t>Odstranění zastávkových označníků se sloupkem s uložením hmot na vzdálenost do 20 m nebo s naložením na dopravní prostředek, se zásypem jam a jeho zhutněním s betonovou patkou</t>
  </si>
  <si>
    <t>1263093633</t>
  </si>
  <si>
    <t>2 "materiál bude zpět osazený</t>
  </si>
  <si>
    <t>139</t>
  </si>
  <si>
    <t>ZSP001</t>
  </si>
  <si>
    <t>Zastávkový přístřešek bez bočnic, 1 modul, z jäklových profilů 80x40, střecha - průsvitný polykarbonát tl. 10mm s UV filtrem olemovaným profilem, zadní stěna - tvrzené bezpečnostní sklo, 3000x2100x2200mm vč. výroby, dodávky a montáže</t>
  </si>
  <si>
    <t>ks</t>
  </si>
  <si>
    <t>-93430861</t>
  </si>
  <si>
    <t>81,20 "drcené kamenivo</t>
  </si>
  <si>
    <t>35,84 "frézka</t>
  </si>
  <si>
    <t>117,04*19 'Přepočtené koeficientem množství</t>
  </si>
  <si>
    <t>30,80 "živičné</t>
  </si>
  <si>
    <t>0,164 "bet. základ zastáv. označníků</t>
  </si>
  <si>
    <t>30,964*19 'Přepočtené koeficientem množství</t>
  </si>
  <si>
    <t>149</t>
  </si>
  <si>
    <t>997221855.</t>
  </si>
  <si>
    <t>134468978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</si>
  <si>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</si>
  <si>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</si>
  <si>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</si>
  <si>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</si>
  <si>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</si>
  <si>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</si>
  <si>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</si>
  <si>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</si>
  <si>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</si>
  <si>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012002001</t>
  </si>
  <si>
    <t>Geodetické práce vytyčení inženýrských sítí</t>
  </si>
  <si>
    <t>Kč</t>
  </si>
  <si>
    <t>1024</t>
  </si>
  <si>
    <t>-185914865</t>
  </si>
  <si>
    <t>012002000</t>
  </si>
  <si>
    <t>Geodetické práce</t>
  </si>
  <si>
    <t>-374574716</t>
  </si>
  <si>
    <t>"geodetické zaměření před a v průběhu stavby</t>
  </si>
  <si>
    <t>013254000</t>
  </si>
  <si>
    <t>Dokumentace skutečného provedení stavby</t>
  </si>
  <si>
    <t>-374162117</t>
  </si>
  <si>
    <t>VRN3</t>
  </si>
  <si>
    <t>Zařízení staveniště</t>
  </si>
  <si>
    <t>030001000</t>
  </si>
  <si>
    <t>902796717</t>
  </si>
  <si>
    <t>"-stavební buňky, chemické WC, mobilní nádrže s vodou</t>
  </si>
  <si>
    <t>034303000</t>
  </si>
  <si>
    <t>Dopravní značení na staveništi</t>
  </si>
  <si>
    <t>1227306525</t>
  </si>
  <si>
    <t>"vč. návrhu a projednání</t>
  </si>
  <si>
    <t>VRN4</t>
  </si>
  <si>
    <t>Inženýrská činnost</t>
  </si>
  <si>
    <t>043002000</t>
  </si>
  <si>
    <t>Zkoušky a ostatní měření</t>
  </si>
  <si>
    <t>1839249551</t>
  </si>
  <si>
    <t>"geologické zkoušky pláně - 5ks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</si>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</sst>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5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top" wrapText="1"/>
    </xf>
    <xf numFmtId="0" fontId="37" fillId="0" borderId="28" xfId="0" applyFont="1" applyBorder="1" applyAlignment="1" applyProtection="1">
      <alignment horizontal="center" vertical="center"/>
    </xf>
    <xf numFmtId="49" fontId="37" fillId="0" borderId="28" xfId="0" applyNumberFormat="1" applyFont="1" applyBorder="1" applyAlignment="1" applyProtection="1">
      <alignment horizontal="left" vertical="center" wrapText="1"/>
    </xf>
    <xf numFmtId="0" fontId="37" fillId="0" borderId="28" xfId="0" applyFont="1" applyBorder="1" applyAlignment="1" applyProtection="1">
      <alignment horizontal="left" vertical="center" wrapText="1"/>
    </xf>
    <xf numFmtId="0" fontId="37" fillId="0" borderId="28" xfId="0" applyFont="1" applyBorder="1" applyAlignment="1" applyProtection="1">
      <alignment horizontal="center" vertical="center" wrapText="1"/>
    </xf>
    <xf numFmtId="167" fontId="37" fillId="0" borderId="28" xfId="0" applyNumberFormat="1" applyFont="1" applyBorder="1" applyAlignment="1" applyProtection="1">
      <alignment vertical="center"/>
    </xf>
    <xf numFmtId="4" fontId="37" fillId="3" borderId="28" xfId="0" applyNumberFormat="1" applyFont="1" applyFill="1" applyBorder="1" applyAlignment="1" applyProtection="1">
      <alignment vertical="center"/>
      <protection locked="0"/>
    </xf>
    <xf numFmtId="4" fontId="37" fillId="0" borderId="28" xfId="0" applyNumberFormat="1" applyFont="1" applyBorder="1" applyAlignment="1" applyProtection="1">
      <alignment vertical="center"/>
    </xf>
    <xf numFmtId="0" fontId="37" fillId="0" borderId="5" xfId="0" applyFont="1" applyBorder="1" applyAlignment="1">
      <alignment vertical="center"/>
    </xf>
    <xf numFmtId="0" fontId="37" fillId="3" borderId="28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8" fillId="0" borderId="23" xfId="0" applyFont="1" applyBorder="1" applyAlignment="1" applyProtection="1">
      <alignment vertical="center"/>
    </xf>
    <xf numFmtId="0" fontId="8" fillId="0" borderId="24" xfId="0" applyFont="1" applyBorder="1" applyAlignment="1" applyProtection="1">
      <alignment vertical="center"/>
    </xf>
    <xf numFmtId="0" fontId="8" fillId="0" borderId="25" xfId="0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8" fillId="0" borderId="29" xfId="0" applyFont="1" applyBorder="1" applyAlignment="1">
      <alignment vertical="center" wrapText="1"/>
      <protection locked="0"/>
    </xf>
    <xf numFmtId="0" fontId="38" fillId="0" borderId="30" xfId="0" applyFont="1" applyBorder="1" applyAlignment="1">
      <alignment vertical="center" wrapText="1"/>
      <protection locked="0"/>
    </xf>
    <xf numFmtId="0" fontId="38" fillId="0" borderId="31" xfId="0" applyFont="1" applyBorder="1" applyAlignment="1">
      <alignment vertical="center" wrapText="1"/>
      <protection locked="0"/>
    </xf>
    <xf numFmtId="0" fontId="38" fillId="0" borderId="32" xfId="0" applyFont="1" applyBorder="1" applyAlignment="1">
      <alignment horizontal="center" vertical="center" wrapText="1"/>
      <protection locked="0"/>
    </xf>
    <xf numFmtId="0" fontId="39" fillId="0" borderId="1" xfId="0" applyFont="1" applyBorder="1" applyAlignment="1">
      <alignment horizontal="center" vertical="center" wrapText="1"/>
      <protection locked="0"/>
    </xf>
    <xf numFmtId="0" fontId="38" fillId="0" borderId="33" xfId="0" applyFont="1" applyBorder="1" applyAlignment="1">
      <alignment horizontal="center" vertical="center" wrapText="1"/>
      <protection locked="0"/>
    </xf>
    <xf numFmtId="0" fontId="38" fillId="0" borderId="32" xfId="0" applyFont="1" applyBorder="1" applyAlignment="1">
      <alignment vertical="center" wrapText="1"/>
      <protection locked="0"/>
    </xf>
    <xf numFmtId="0" fontId="40" fillId="0" borderId="34" xfId="0" applyFont="1" applyBorder="1" applyAlignment="1">
      <alignment horizontal="left" wrapText="1"/>
      <protection locked="0"/>
    </xf>
    <xf numFmtId="0" fontId="38" fillId="0" borderId="33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49" fontId="41" fillId="0" borderId="1" xfId="0" applyNumberFormat="1" applyFont="1" applyBorder="1" applyAlignment="1">
      <alignment horizontal="left" vertical="center" wrapText="1"/>
      <protection locked="0"/>
    </xf>
    <xf numFmtId="49" fontId="41" fillId="0" borderId="1" xfId="0" applyNumberFormat="1" applyFont="1" applyBorder="1" applyAlignment="1">
      <alignment vertical="center" wrapText="1"/>
      <protection locked="0"/>
    </xf>
    <xf numFmtId="0" fontId="38" fillId="0" borderId="35" xfId="0" applyFont="1" applyBorder="1" applyAlignment="1">
      <alignment vertical="center" wrapText="1"/>
      <protection locked="0"/>
    </xf>
    <xf numFmtId="0" fontId="42" fillId="0" borderId="34" xfId="0" applyFont="1" applyBorder="1" applyAlignment="1">
      <alignment vertical="center" wrapText="1"/>
      <protection locked="0"/>
    </xf>
    <xf numFmtId="0" fontId="38" fillId="0" borderId="36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vertical="top"/>
      <protection locked="0"/>
    </xf>
    <xf numFmtId="0" fontId="38" fillId="0" borderId="0" xfId="0" applyFont="1" applyAlignment="1">
      <alignment vertical="top"/>
      <protection locked="0"/>
    </xf>
    <xf numFmtId="0" fontId="38" fillId="0" borderId="29" xfId="0" applyFont="1" applyBorder="1" applyAlignment="1">
      <alignment horizontal="left" vertical="center"/>
      <protection locked="0"/>
    </xf>
    <xf numFmtId="0" fontId="38" fillId="0" borderId="30" xfId="0" applyFont="1" applyBorder="1" applyAlignment="1">
      <alignment horizontal="left" vertical="center"/>
      <protection locked="0"/>
    </xf>
    <xf numFmtId="0" fontId="38" fillId="0" borderId="31" xfId="0" applyFont="1" applyBorder="1" applyAlignment="1">
      <alignment horizontal="left" vertical="center"/>
      <protection locked="0"/>
    </xf>
    <xf numFmtId="0" fontId="38" fillId="0" borderId="32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center" vertical="center"/>
      <protection locked="0"/>
    </xf>
    <xf numFmtId="0" fontId="38" fillId="0" borderId="33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3" fillId="0" borderId="0" xfId="0" applyFont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center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1" fillId="0" borderId="0" xfId="0" applyFont="1" applyAlignment="1">
      <alignment horizontal="left" vertical="center"/>
      <protection locked="0"/>
    </xf>
    <xf numFmtId="0" fontId="41" fillId="0" borderId="1" xfId="0" applyFont="1" applyBorder="1" applyAlignment="1">
      <alignment horizontal="center" vertical="center"/>
      <protection locked="0"/>
    </xf>
    <xf numFmtId="0" fontId="41" fillId="0" borderId="32" xfId="0" applyFont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center" vertical="center"/>
      <protection locked="0"/>
    </xf>
    <xf numFmtId="0" fontId="38" fillId="0" borderId="35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38" fillId="0" borderId="36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center" vertical="center" wrapText="1"/>
      <protection locked="0"/>
    </xf>
    <xf numFmtId="0" fontId="38" fillId="0" borderId="29" xfId="0" applyFont="1" applyBorder="1" applyAlignment="1">
      <alignment horizontal="left" vertical="center" wrapText="1"/>
      <protection locked="0"/>
    </xf>
    <xf numFmtId="0" fontId="38" fillId="0" borderId="30" xfId="0" applyFont="1" applyBorder="1" applyAlignment="1">
      <alignment horizontal="left" vertical="center" wrapText="1"/>
      <protection locked="0"/>
    </xf>
    <xf numFmtId="0" fontId="38" fillId="0" borderId="31" xfId="0" applyFont="1" applyBorder="1" applyAlignment="1">
      <alignment horizontal="left" vertical="center" wrapText="1"/>
      <protection locked="0"/>
    </xf>
    <xf numFmtId="0" fontId="38" fillId="0" borderId="32" xfId="0" applyFont="1" applyBorder="1" applyAlignment="1">
      <alignment horizontal="left" vertical="center" wrapText="1"/>
      <protection locked="0"/>
    </xf>
    <xf numFmtId="0" fontId="38" fillId="0" borderId="33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/>
      <protection locked="0"/>
    </xf>
    <xf numFmtId="0" fontId="41" fillId="0" borderId="35" xfId="0" applyFont="1" applyBorder="1" applyAlignment="1">
      <alignment horizontal="left" vertical="center" wrapText="1"/>
      <protection locked="0"/>
    </xf>
    <xf numFmtId="0" fontId="41" fillId="0" borderId="34" xfId="0" applyFont="1" applyBorder="1" applyAlignment="1">
      <alignment horizontal="left" vertical="center" wrapText="1"/>
      <protection locked="0"/>
    </xf>
    <xf numFmtId="0" fontId="41" fillId="0" borderId="36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top"/>
      <protection locked="0"/>
    </xf>
    <xf numFmtId="0" fontId="41" fillId="0" borderId="1" xfId="0" applyFont="1" applyBorder="1" applyAlignment="1">
      <alignment horizontal="center" vertical="top"/>
      <protection locked="0"/>
    </xf>
    <xf numFmtId="0" fontId="41" fillId="0" borderId="35" xfId="0" applyFont="1" applyBorder="1" applyAlignment="1">
      <alignment horizontal="left" vertical="center"/>
      <protection locked="0"/>
    </xf>
    <xf numFmtId="0" fontId="41" fillId="0" borderId="36" xfId="0" applyFont="1" applyBorder="1" applyAlignment="1">
      <alignment horizontal="left" vertical="center"/>
      <protection locked="0"/>
    </xf>
    <xf numFmtId="0" fontId="43" fillId="0" borderId="0" xfId="0" applyFont="1" applyAlignment="1">
      <alignment vertical="center"/>
      <protection locked="0"/>
    </xf>
    <xf numFmtId="0" fontId="40" fillId="0" borderId="1" xfId="0" applyFont="1" applyBorder="1" applyAlignment="1">
      <alignment vertical="center"/>
      <protection locked="0"/>
    </xf>
    <xf numFmtId="0" fontId="43" fillId="0" borderId="34" xfId="0" applyFont="1" applyBorder="1" applyAlignment="1">
      <alignment vertical="center"/>
      <protection locked="0"/>
    </xf>
    <xf numFmtId="0" fontId="40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1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0" fillId="0" borderId="34" xfId="0" applyFont="1" applyBorder="1" applyAlignment="1">
      <alignment horizontal="left"/>
      <protection locked="0"/>
    </xf>
    <xf numFmtId="0" fontId="43" fillId="0" borderId="34" xfId="0" applyFont="1" applyBorder="1" applyAlignment="1">
      <protection locked="0"/>
    </xf>
    <xf numFmtId="0" fontId="38" fillId="0" borderId="32" xfId="0" applyFont="1" applyBorder="1" applyAlignment="1">
      <alignment vertical="top"/>
      <protection locked="0"/>
    </xf>
    <xf numFmtId="0" fontId="38" fillId="0" borderId="33" xfId="0" applyFont="1" applyBorder="1" applyAlignment="1">
      <alignment vertical="top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8" fillId="0" borderId="1" xfId="0" applyFont="1" applyBorder="1" applyAlignment="1">
      <alignment horizontal="left" vertical="top"/>
      <protection locked="0"/>
    </xf>
    <xf numFmtId="0" fontId="38" fillId="0" borderId="35" xfId="0" applyFont="1" applyBorder="1" applyAlignment="1">
      <alignment vertical="top"/>
      <protection locked="0"/>
    </xf>
    <xf numFmtId="0" fontId="38" fillId="0" borderId="34" xfId="0" applyFont="1" applyBorder="1" applyAlignment="1">
      <alignment vertical="top"/>
      <protection locked="0"/>
    </xf>
    <xf numFmtId="0" fontId="38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ht="14.4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" t="s">
        <v>16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17</v>
      </c>
      <c r="BS5" s="23" t="s">
        <v>8</v>
      </c>
    </row>
    <row r="6" ht="36.96" customHeight="1">
      <c r="B6" s="27"/>
      <c r="C6" s="28"/>
      <c r="D6" s="36" t="s">
        <v>18</v>
      </c>
      <c r="E6" s="28"/>
      <c r="F6" s="28"/>
      <c r="G6" s="28"/>
      <c r="H6" s="28"/>
      <c r="I6" s="28"/>
      <c r="J6" s="28"/>
      <c r="K6" s="37" t="s">
        <v>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21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21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30</v>
      </c>
      <c r="AL11" s="28"/>
      <c r="AM11" s="28"/>
      <c r="AN11" s="34" t="s">
        <v>21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32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28"/>
      <c r="AM14" s="28"/>
      <c r="AN14" s="41" t="s">
        <v>32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21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30</v>
      </c>
      <c r="AL17" s="28"/>
      <c r="AM17" s="28"/>
      <c r="AN17" s="34" t="s">
        <v>21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57" customHeight="1">
      <c r="B20" s="27"/>
      <c r="C20" s="28"/>
      <c r="D20" s="28"/>
      <c r="E20" s="43" t="s">
        <v>37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15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18_028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18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Tisá - chodník podél komunikace II/528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23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>Tisá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25</v>
      </c>
      <c r="AJ44" s="73"/>
      <c r="AK44" s="73"/>
      <c r="AL44" s="73"/>
      <c r="AM44" s="84" t="str">
        <f>IF(AN8= "","",AN8)</f>
        <v>16. 10. 2018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27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Obec Tisá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33</v>
      </c>
      <c r="AJ46" s="73"/>
      <c r="AK46" s="73"/>
      <c r="AL46" s="73"/>
      <c r="AM46" s="76" t="str">
        <f>IF(E17="","",E17)</f>
        <v>AZ Consult spol. s r.o.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31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ROUND(SUM(AG52:AG54),2)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21</v>
      </c>
      <c r="AR51" s="82"/>
      <c r="AS51" s="112">
        <f>ROUND(SUM(AS52:AS54),2)</f>
        <v>0</v>
      </c>
      <c r="AT51" s="113">
        <f>ROUND(SUM(AV51:AW51),2)</f>
        <v>0</v>
      </c>
      <c r="AU51" s="114">
        <f>ROUND(SUM(AU52:AU54),5)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ROUND(SUM(AZ52:AZ54),2)</f>
        <v>0</v>
      </c>
      <c r="BA51" s="113">
        <f>ROUND(SUM(BA52:BA54),2)</f>
        <v>0</v>
      </c>
      <c r="BB51" s="113">
        <f>ROUND(SUM(BB52:BB54),2)</f>
        <v>0</v>
      </c>
      <c r="BC51" s="113">
        <f>ROUND(SUM(BC52:BC54),2)</f>
        <v>0</v>
      </c>
      <c r="BD51" s="115">
        <f>ROUND(SUM(BD52:BD54),2)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21</v>
      </c>
    </row>
    <row r="52" s="5" customFormat="1" ht="31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78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'SO 101_H - Chodníky - hla...'!J27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79</v>
      </c>
      <c r="AR52" s="125"/>
      <c r="AS52" s="126">
        <v>0</v>
      </c>
      <c r="AT52" s="127">
        <f>ROUND(SUM(AV52:AW52),2)</f>
        <v>0</v>
      </c>
      <c r="AU52" s="128">
        <f>'SO 101_H - Chodníky - hla...'!P86</f>
        <v>0</v>
      </c>
      <c r="AV52" s="127">
        <f>'SO 101_H - Chodníky - hla...'!J30</f>
        <v>0</v>
      </c>
      <c r="AW52" s="127">
        <f>'SO 101_H - Chodníky - hla...'!J31</f>
        <v>0</v>
      </c>
      <c r="AX52" s="127">
        <f>'SO 101_H - Chodníky - hla...'!J32</f>
        <v>0</v>
      </c>
      <c r="AY52" s="127">
        <f>'SO 101_H - Chodníky - hla...'!J33</f>
        <v>0</v>
      </c>
      <c r="AZ52" s="127">
        <f>'SO 101_H - Chodníky - hla...'!F30</f>
        <v>0</v>
      </c>
      <c r="BA52" s="127">
        <f>'SO 101_H - Chodníky - hla...'!F31</f>
        <v>0</v>
      </c>
      <c r="BB52" s="127">
        <f>'SO 101_H - Chodníky - hla...'!F32</f>
        <v>0</v>
      </c>
      <c r="BC52" s="127">
        <f>'SO 101_H - Chodníky - hla...'!F33</f>
        <v>0</v>
      </c>
      <c r="BD52" s="129">
        <f>'SO 101_H - Chodníky - hla...'!F34</f>
        <v>0</v>
      </c>
      <c r="BT52" s="130" t="s">
        <v>80</v>
      </c>
      <c r="BV52" s="130" t="s">
        <v>74</v>
      </c>
      <c r="BW52" s="130" t="s">
        <v>81</v>
      </c>
      <c r="BX52" s="130" t="s">
        <v>7</v>
      </c>
      <c r="CL52" s="130" t="s">
        <v>21</v>
      </c>
      <c r="CM52" s="130" t="s">
        <v>82</v>
      </c>
    </row>
    <row r="53" s="5" customFormat="1" ht="31.5" customHeight="1">
      <c r="A53" s="118" t="s">
        <v>76</v>
      </c>
      <c r="B53" s="119"/>
      <c r="C53" s="120"/>
      <c r="D53" s="121" t="s">
        <v>83</v>
      </c>
      <c r="E53" s="121"/>
      <c r="F53" s="121"/>
      <c r="G53" s="121"/>
      <c r="H53" s="121"/>
      <c r="I53" s="122"/>
      <c r="J53" s="121" t="s">
        <v>84</v>
      </c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3">
        <f>'SO 101_V - Chodníky - ved...'!J27</f>
        <v>0</v>
      </c>
      <c r="AH53" s="122"/>
      <c r="AI53" s="122"/>
      <c r="AJ53" s="122"/>
      <c r="AK53" s="122"/>
      <c r="AL53" s="122"/>
      <c r="AM53" s="122"/>
      <c r="AN53" s="123">
        <f>SUM(AG53,AT53)</f>
        <v>0</v>
      </c>
      <c r="AO53" s="122"/>
      <c r="AP53" s="122"/>
      <c r="AQ53" s="124" t="s">
        <v>79</v>
      </c>
      <c r="AR53" s="125"/>
      <c r="AS53" s="126">
        <v>0</v>
      </c>
      <c r="AT53" s="127">
        <f>ROUND(SUM(AV53:AW53),2)</f>
        <v>0</v>
      </c>
      <c r="AU53" s="128">
        <f>'SO 101_V - Chodníky - ved...'!P83</f>
        <v>0</v>
      </c>
      <c r="AV53" s="127">
        <f>'SO 101_V - Chodníky - ved...'!J30</f>
        <v>0</v>
      </c>
      <c r="AW53" s="127">
        <f>'SO 101_V - Chodníky - ved...'!J31</f>
        <v>0</v>
      </c>
      <c r="AX53" s="127">
        <f>'SO 101_V - Chodníky - ved...'!J32</f>
        <v>0</v>
      </c>
      <c r="AY53" s="127">
        <f>'SO 101_V - Chodníky - ved...'!J33</f>
        <v>0</v>
      </c>
      <c r="AZ53" s="127">
        <f>'SO 101_V - Chodníky - ved...'!F30</f>
        <v>0</v>
      </c>
      <c r="BA53" s="127">
        <f>'SO 101_V - Chodníky - ved...'!F31</f>
        <v>0</v>
      </c>
      <c r="BB53" s="127">
        <f>'SO 101_V - Chodníky - ved...'!F32</f>
        <v>0</v>
      </c>
      <c r="BC53" s="127">
        <f>'SO 101_V - Chodníky - ved...'!F33</f>
        <v>0</v>
      </c>
      <c r="BD53" s="129">
        <f>'SO 101_V - Chodníky - ved...'!F34</f>
        <v>0</v>
      </c>
      <c r="BT53" s="130" t="s">
        <v>80</v>
      </c>
      <c r="BV53" s="130" t="s">
        <v>74</v>
      </c>
      <c r="BW53" s="130" t="s">
        <v>85</v>
      </c>
      <c r="BX53" s="130" t="s">
        <v>7</v>
      </c>
      <c r="CL53" s="130" t="s">
        <v>21</v>
      </c>
      <c r="CM53" s="130" t="s">
        <v>82</v>
      </c>
    </row>
    <row r="54" s="5" customFormat="1" ht="16.5" customHeight="1">
      <c r="A54" s="118" t="s">
        <v>76</v>
      </c>
      <c r="B54" s="119"/>
      <c r="C54" s="120"/>
      <c r="D54" s="121" t="s">
        <v>86</v>
      </c>
      <c r="E54" s="121"/>
      <c r="F54" s="121"/>
      <c r="G54" s="121"/>
      <c r="H54" s="121"/>
      <c r="I54" s="122"/>
      <c r="J54" s="121" t="s">
        <v>87</v>
      </c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3">
        <f>'VON - Vedlejší a ostatní ...'!J27</f>
        <v>0</v>
      </c>
      <c r="AH54" s="122"/>
      <c r="AI54" s="122"/>
      <c r="AJ54" s="122"/>
      <c r="AK54" s="122"/>
      <c r="AL54" s="122"/>
      <c r="AM54" s="122"/>
      <c r="AN54" s="123">
        <f>SUM(AG54,AT54)</f>
        <v>0</v>
      </c>
      <c r="AO54" s="122"/>
      <c r="AP54" s="122"/>
      <c r="AQ54" s="124" t="s">
        <v>86</v>
      </c>
      <c r="AR54" s="125"/>
      <c r="AS54" s="131">
        <v>0</v>
      </c>
      <c r="AT54" s="132">
        <f>ROUND(SUM(AV54:AW54),2)</f>
        <v>0</v>
      </c>
      <c r="AU54" s="133">
        <f>'VON - Vedlejší a ostatní ...'!P80</f>
        <v>0</v>
      </c>
      <c r="AV54" s="132">
        <f>'VON - Vedlejší a ostatní ...'!J30</f>
        <v>0</v>
      </c>
      <c r="AW54" s="132">
        <f>'VON - Vedlejší a ostatní ...'!J31</f>
        <v>0</v>
      </c>
      <c r="AX54" s="132">
        <f>'VON - Vedlejší a ostatní ...'!J32</f>
        <v>0</v>
      </c>
      <c r="AY54" s="132">
        <f>'VON - Vedlejší a ostatní ...'!J33</f>
        <v>0</v>
      </c>
      <c r="AZ54" s="132">
        <f>'VON - Vedlejší a ostatní ...'!F30</f>
        <v>0</v>
      </c>
      <c r="BA54" s="132">
        <f>'VON - Vedlejší a ostatní ...'!F31</f>
        <v>0</v>
      </c>
      <c r="BB54" s="132">
        <f>'VON - Vedlejší a ostatní ...'!F32</f>
        <v>0</v>
      </c>
      <c r="BC54" s="132">
        <f>'VON - Vedlejší a ostatní ...'!F33</f>
        <v>0</v>
      </c>
      <c r="BD54" s="134">
        <f>'VON - Vedlejší a ostatní ...'!F34</f>
        <v>0</v>
      </c>
      <c r="BT54" s="130" t="s">
        <v>80</v>
      </c>
      <c r="BV54" s="130" t="s">
        <v>74</v>
      </c>
      <c r="BW54" s="130" t="s">
        <v>88</v>
      </c>
      <c r="BX54" s="130" t="s">
        <v>7</v>
      </c>
      <c r="CL54" s="130" t="s">
        <v>21</v>
      </c>
      <c r="CM54" s="130" t="s">
        <v>82</v>
      </c>
    </row>
    <row r="55" s="1" customFormat="1" ht="30" customHeight="1">
      <c r="B55" s="45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1"/>
    </row>
    <row r="56" s="1" customFormat="1" ht="6.96" customHeight="1"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71"/>
    </row>
  </sheetData>
  <sheetProtection sheet="1" formatColumns="0" formatRows="0" objects="1" scenarios="1" spinCount="100000" saltValue="Yh0EOXCoRXRano52Le2bQVCJ5AeMAoU0X8X+VZ/Avx5L5K56UDy7Wx0MgPffG+rLaGbiBPpLaZbSwIWfMZeHMw==" hashValue="P0C0gmgKLPPI1PmX+ltCEcAU6tiyMWnEY1zcsKT0v2lST7zlWia1FZoRFs0ZNTuA88+PVLOQQgU8PlJ05axcug==" algorithmName="SHA-512" password="CC35"/>
  <mergeCells count="49">
    <mergeCell ref="BE5:BE32"/>
    <mergeCell ref="W30:AE30"/>
    <mergeCell ref="X32:AB32"/>
    <mergeCell ref="AK32:AO32"/>
    <mergeCell ref="AR2:BE2"/>
    <mergeCell ref="K5:AO5"/>
    <mergeCell ref="W28:AE28"/>
    <mergeCell ref="AK28:AO28"/>
    <mergeCell ref="AS46:AT48"/>
    <mergeCell ref="AN53:AP53"/>
    <mergeCell ref="AN52:AP52"/>
    <mergeCell ref="AM46:AP46"/>
    <mergeCell ref="AN49:AP49"/>
    <mergeCell ref="AG52:AM52"/>
    <mergeCell ref="AG53:AM53"/>
    <mergeCell ref="AN54:AP54"/>
    <mergeCell ref="AG54:AM54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  <mergeCell ref="W29:AE29"/>
    <mergeCell ref="AK29:AO29"/>
    <mergeCell ref="C49:G49"/>
    <mergeCell ref="L42:AO42"/>
    <mergeCell ref="AM44:AN44"/>
    <mergeCell ref="I49:AF49"/>
    <mergeCell ref="AG49:AM49"/>
    <mergeCell ref="D52:H52"/>
    <mergeCell ref="D53:H53"/>
    <mergeCell ref="J53:AF53"/>
    <mergeCell ref="D54:H54"/>
    <mergeCell ref="J54:AF54"/>
  </mergeCells>
  <hyperlinks>
    <hyperlink ref="K1:S1" location="C2" display="1) Rekapitulace stavby"/>
    <hyperlink ref="W1:AI1" location="C51" display="2) Rekapitulace objektů stavby a soupisů prací"/>
    <hyperlink ref="A52" location="'SO 101_H - Chodníky - hla...'!C2" display="/"/>
    <hyperlink ref="A53" location="'SO 101_V - Chodníky - ved...'!C2" display="/"/>
    <hyperlink ref="A54" location="'VON - Vedlejší a ostatní 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89</v>
      </c>
      <c r="G1" s="138" t="s">
        <v>90</v>
      </c>
      <c r="H1" s="138"/>
      <c r="I1" s="139"/>
      <c r="J1" s="138" t="s">
        <v>91</v>
      </c>
      <c r="K1" s="137" t="s">
        <v>92</v>
      </c>
      <c r="L1" s="138" t="s">
        <v>93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94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Tisá - chodník podél komunikace II/528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95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96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16. 10. 2018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ROUND(J86,2)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ROUND(SUM(BE86:BE444), 2)</f>
        <v>0</v>
      </c>
      <c r="G30" s="46"/>
      <c r="H30" s="46"/>
      <c r="I30" s="157">
        <v>0.20999999999999999</v>
      </c>
      <c r="J30" s="156">
        <f>ROUND(ROUND((SUM(BE86:BE444)),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ROUND(SUM(BF86:BF444), 2)</f>
        <v>0</v>
      </c>
      <c r="G31" s="46"/>
      <c r="H31" s="46"/>
      <c r="I31" s="157">
        <v>0.14999999999999999</v>
      </c>
      <c r="J31" s="156">
        <f>ROUND(ROUND((SUM(BF86:BF444)),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ROUND(SUM(BG86:BG444),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ROUND(SUM(BH86:BH444),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ROUND(SUM(BI86:BI444),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97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Tisá - chodník podél komunikace II/528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95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SO 101_H - Chodníky - hlavní výdaje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Tisá</v>
      </c>
      <c r="G49" s="46"/>
      <c r="H49" s="46"/>
      <c r="I49" s="145" t="s">
        <v>25</v>
      </c>
      <c r="J49" s="146" t="str">
        <f>IF(J12="","",J12)</f>
        <v>16. 10. 2018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Tisá</v>
      </c>
      <c r="G51" s="46"/>
      <c r="H51" s="46"/>
      <c r="I51" s="145" t="s">
        <v>33</v>
      </c>
      <c r="J51" s="43" t="str">
        <f>E21</f>
        <v>AZ Consult spol. s 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98</v>
      </c>
      <c r="D54" s="158"/>
      <c r="E54" s="158"/>
      <c r="F54" s="158"/>
      <c r="G54" s="158"/>
      <c r="H54" s="158"/>
      <c r="I54" s="172"/>
      <c r="J54" s="173" t="s">
        <v>99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100</v>
      </c>
      <c r="D56" s="46"/>
      <c r="E56" s="46"/>
      <c r="F56" s="46"/>
      <c r="G56" s="46"/>
      <c r="H56" s="46"/>
      <c r="I56" s="143"/>
      <c r="J56" s="154">
        <f>J86</f>
        <v>0</v>
      </c>
      <c r="K56" s="50"/>
      <c r="AU56" s="23" t="s">
        <v>101</v>
      </c>
    </row>
    <row r="57" s="7" customFormat="1" ht="24.96" customHeight="1">
      <c r="B57" s="176"/>
      <c r="C57" s="177"/>
      <c r="D57" s="178" t="s">
        <v>102</v>
      </c>
      <c r="E57" s="179"/>
      <c r="F57" s="179"/>
      <c r="G57" s="179"/>
      <c r="H57" s="179"/>
      <c r="I57" s="180"/>
      <c r="J57" s="181">
        <f>J87</f>
        <v>0</v>
      </c>
      <c r="K57" s="182"/>
    </row>
    <row r="58" s="8" customFormat="1" ht="19.92" customHeight="1">
      <c r="B58" s="183"/>
      <c r="C58" s="184"/>
      <c r="D58" s="185" t="s">
        <v>103</v>
      </c>
      <c r="E58" s="186"/>
      <c r="F58" s="186"/>
      <c r="G58" s="186"/>
      <c r="H58" s="186"/>
      <c r="I58" s="187"/>
      <c r="J58" s="188">
        <f>J88</f>
        <v>0</v>
      </c>
      <c r="K58" s="189"/>
    </row>
    <row r="59" s="8" customFormat="1" ht="19.92" customHeight="1">
      <c r="B59" s="183"/>
      <c r="C59" s="184"/>
      <c r="D59" s="185" t="s">
        <v>104</v>
      </c>
      <c r="E59" s="186"/>
      <c r="F59" s="186"/>
      <c r="G59" s="186"/>
      <c r="H59" s="186"/>
      <c r="I59" s="187"/>
      <c r="J59" s="188">
        <f>J239</f>
        <v>0</v>
      </c>
      <c r="K59" s="189"/>
    </row>
    <row r="60" s="8" customFormat="1" ht="19.92" customHeight="1">
      <c r="B60" s="183"/>
      <c r="C60" s="184"/>
      <c r="D60" s="185" t="s">
        <v>105</v>
      </c>
      <c r="E60" s="186"/>
      <c r="F60" s="186"/>
      <c r="G60" s="186"/>
      <c r="H60" s="186"/>
      <c r="I60" s="187"/>
      <c r="J60" s="188">
        <f>J248</f>
        <v>0</v>
      </c>
      <c r="K60" s="189"/>
    </row>
    <row r="61" s="8" customFormat="1" ht="19.92" customHeight="1">
      <c r="B61" s="183"/>
      <c r="C61" s="184"/>
      <c r="D61" s="185" t="s">
        <v>106</v>
      </c>
      <c r="E61" s="186"/>
      <c r="F61" s="186"/>
      <c r="G61" s="186"/>
      <c r="H61" s="186"/>
      <c r="I61" s="187"/>
      <c r="J61" s="188">
        <f>J264</f>
        <v>0</v>
      </c>
      <c r="K61" s="189"/>
    </row>
    <row r="62" s="8" customFormat="1" ht="19.92" customHeight="1">
      <c r="B62" s="183"/>
      <c r="C62" s="184"/>
      <c r="D62" s="185" t="s">
        <v>107</v>
      </c>
      <c r="E62" s="186"/>
      <c r="F62" s="186"/>
      <c r="G62" s="186"/>
      <c r="H62" s="186"/>
      <c r="I62" s="187"/>
      <c r="J62" s="188">
        <f>J270</f>
        <v>0</v>
      </c>
      <c r="K62" s="189"/>
    </row>
    <row r="63" s="8" customFormat="1" ht="19.92" customHeight="1">
      <c r="B63" s="183"/>
      <c r="C63" s="184"/>
      <c r="D63" s="185" t="s">
        <v>108</v>
      </c>
      <c r="E63" s="186"/>
      <c r="F63" s="186"/>
      <c r="G63" s="186"/>
      <c r="H63" s="186"/>
      <c r="I63" s="187"/>
      <c r="J63" s="188">
        <f>J324</f>
        <v>0</v>
      </c>
      <c r="K63" s="189"/>
    </row>
    <row r="64" s="8" customFormat="1" ht="19.92" customHeight="1">
      <c r="B64" s="183"/>
      <c r="C64" s="184"/>
      <c r="D64" s="185" t="s">
        <v>109</v>
      </c>
      <c r="E64" s="186"/>
      <c r="F64" s="186"/>
      <c r="G64" s="186"/>
      <c r="H64" s="186"/>
      <c r="I64" s="187"/>
      <c r="J64" s="188">
        <f>J353</f>
        <v>0</v>
      </c>
      <c r="K64" s="189"/>
    </row>
    <row r="65" s="8" customFormat="1" ht="19.92" customHeight="1">
      <c r="B65" s="183"/>
      <c r="C65" s="184"/>
      <c r="D65" s="185" t="s">
        <v>110</v>
      </c>
      <c r="E65" s="186"/>
      <c r="F65" s="186"/>
      <c r="G65" s="186"/>
      <c r="H65" s="186"/>
      <c r="I65" s="187"/>
      <c r="J65" s="188">
        <f>J401</f>
        <v>0</v>
      </c>
      <c r="K65" s="189"/>
    </row>
    <row r="66" s="8" customFormat="1" ht="19.92" customHeight="1">
      <c r="B66" s="183"/>
      <c r="C66" s="184"/>
      <c r="D66" s="185" t="s">
        <v>111</v>
      </c>
      <c r="E66" s="186"/>
      <c r="F66" s="186"/>
      <c r="G66" s="186"/>
      <c r="H66" s="186"/>
      <c r="I66" s="187"/>
      <c r="J66" s="188">
        <f>J442</f>
        <v>0</v>
      </c>
      <c r="K66" s="189"/>
    </row>
    <row r="67" s="1" customFormat="1" ht="21.84" customHeight="1">
      <c r="B67" s="45"/>
      <c r="C67" s="46"/>
      <c r="D67" s="46"/>
      <c r="E67" s="46"/>
      <c r="F67" s="46"/>
      <c r="G67" s="46"/>
      <c r="H67" s="46"/>
      <c r="I67" s="143"/>
      <c r="J67" s="46"/>
      <c r="K67" s="50"/>
    </row>
    <row r="68" s="1" customFormat="1" ht="6.96" customHeight="1">
      <c r="B68" s="66"/>
      <c r="C68" s="67"/>
      <c r="D68" s="67"/>
      <c r="E68" s="67"/>
      <c r="F68" s="67"/>
      <c r="G68" s="67"/>
      <c r="H68" s="67"/>
      <c r="I68" s="165"/>
      <c r="J68" s="67"/>
      <c r="K68" s="68"/>
    </row>
    <row r="72" s="1" customFormat="1" ht="6.96" customHeight="1">
      <c r="B72" s="69"/>
      <c r="C72" s="70"/>
      <c r="D72" s="70"/>
      <c r="E72" s="70"/>
      <c r="F72" s="70"/>
      <c r="G72" s="70"/>
      <c r="H72" s="70"/>
      <c r="I72" s="168"/>
      <c r="J72" s="70"/>
      <c r="K72" s="70"/>
      <c r="L72" s="71"/>
    </row>
    <row r="73" s="1" customFormat="1" ht="36.96" customHeight="1">
      <c r="B73" s="45"/>
      <c r="C73" s="72" t="s">
        <v>112</v>
      </c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 ht="6.96" customHeight="1">
      <c r="B74" s="45"/>
      <c r="C74" s="73"/>
      <c r="D74" s="73"/>
      <c r="E74" s="73"/>
      <c r="F74" s="73"/>
      <c r="G74" s="73"/>
      <c r="H74" s="73"/>
      <c r="I74" s="190"/>
      <c r="J74" s="73"/>
      <c r="K74" s="73"/>
      <c r="L74" s="71"/>
    </row>
    <row r="75" s="1" customFormat="1" ht="14.4" customHeight="1">
      <c r="B75" s="45"/>
      <c r="C75" s="75" t="s">
        <v>18</v>
      </c>
      <c r="D75" s="73"/>
      <c r="E75" s="73"/>
      <c r="F75" s="73"/>
      <c r="G75" s="73"/>
      <c r="H75" s="73"/>
      <c r="I75" s="190"/>
      <c r="J75" s="73"/>
      <c r="K75" s="73"/>
      <c r="L75" s="71"/>
    </row>
    <row r="76" s="1" customFormat="1" ht="16.5" customHeight="1">
      <c r="B76" s="45"/>
      <c r="C76" s="73"/>
      <c r="D76" s="73"/>
      <c r="E76" s="191" t="str">
        <f>E7</f>
        <v>Tisá - chodník podél komunikace II/528</v>
      </c>
      <c r="F76" s="75"/>
      <c r="G76" s="75"/>
      <c r="H76" s="75"/>
      <c r="I76" s="190"/>
      <c r="J76" s="73"/>
      <c r="K76" s="73"/>
      <c r="L76" s="71"/>
    </row>
    <row r="77" s="1" customFormat="1" ht="14.4" customHeight="1">
      <c r="B77" s="45"/>
      <c r="C77" s="75" t="s">
        <v>95</v>
      </c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7.25" customHeight="1">
      <c r="B78" s="45"/>
      <c r="C78" s="73"/>
      <c r="D78" s="73"/>
      <c r="E78" s="81" t="str">
        <f>E9</f>
        <v>SO 101_H - Chodníky - hlavní výdaje</v>
      </c>
      <c r="F78" s="73"/>
      <c r="G78" s="73"/>
      <c r="H78" s="73"/>
      <c r="I78" s="190"/>
      <c r="J78" s="73"/>
      <c r="K78" s="73"/>
      <c r="L78" s="71"/>
    </row>
    <row r="79" s="1" customFormat="1" ht="6.96" customHeight="1">
      <c r="B79" s="45"/>
      <c r="C79" s="73"/>
      <c r="D79" s="73"/>
      <c r="E79" s="73"/>
      <c r="F79" s="73"/>
      <c r="G79" s="73"/>
      <c r="H79" s="73"/>
      <c r="I79" s="190"/>
      <c r="J79" s="73"/>
      <c r="K79" s="73"/>
      <c r="L79" s="71"/>
    </row>
    <row r="80" s="1" customFormat="1" ht="18" customHeight="1">
      <c r="B80" s="45"/>
      <c r="C80" s="75" t="s">
        <v>23</v>
      </c>
      <c r="D80" s="73"/>
      <c r="E80" s="73"/>
      <c r="F80" s="192" t="str">
        <f>F12</f>
        <v>Tisá</v>
      </c>
      <c r="G80" s="73"/>
      <c r="H80" s="73"/>
      <c r="I80" s="193" t="s">
        <v>25</v>
      </c>
      <c r="J80" s="84" t="str">
        <f>IF(J12="","",J12)</f>
        <v>16. 10. 2018</v>
      </c>
      <c r="K80" s="73"/>
      <c r="L80" s="71"/>
    </row>
    <row r="81" s="1" customFormat="1" ht="6.96" customHeight="1">
      <c r="B81" s="45"/>
      <c r="C81" s="73"/>
      <c r="D81" s="73"/>
      <c r="E81" s="73"/>
      <c r="F81" s="73"/>
      <c r="G81" s="73"/>
      <c r="H81" s="73"/>
      <c r="I81" s="190"/>
      <c r="J81" s="73"/>
      <c r="K81" s="73"/>
      <c r="L81" s="71"/>
    </row>
    <row r="82" s="1" customFormat="1">
      <c r="B82" s="45"/>
      <c r="C82" s="75" t="s">
        <v>27</v>
      </c>
      <c r="D82" s="73"/>
      <c r="E82" s="73"/>
      <c r="F82" s="192" t="str">
        <f>E15</f>
        <v>Obec Tisá</v>
      </c>
      <c r="G82" s="73"/>
      <c r="H82" s="73"/>
      <c r="I82" s="193" t="s">
        <v>33</v>
      </c>
      <c r="J82" s="192" t="str">
        <f>E21</f>
        <v>AZ Consult spol. s r.o.</v>
      </c>
      <c r="K82" s="73"/>
      <c r="L82" s="71"/>
    </row>
    <row r="83" s="1" customFormat="1" ht="14.4" customHeight="1">
      <c r="B83" s="45"/>
      <c r="C83" s="75" t="s">
        <v>31</v>
      </c>
      <c r="D83" s="73"/>
      <c r="E83" s="73"/>
      <c r="F83" s="192" t="str">
        <f>IF(E18="","",E18)</f>
        <v/>
      </c>
      <c r="G83" s="73"/>
      <c r="H83" s="73"/>
      <c r="I83" s="190"/>
      <c r="J83" s="73"/>
      <c r="K83" s="73"/>
      <c r="L83" s="71"/>
    </row>
    <row r="84" s="1" customFormat="1" ht="10.32" customHeight="1">
      <c r="B84" s="45"/>
      <c r="C84" s="73"/>
      <c r="D84" s="73"/>
      <c r="E84" s="73"/>
      <c r="F84" s="73"/>
      <c r="G84" s="73"/>
      <c r="H84" s="73"/>
      <c r="I84" s="190"/>
      <c r="J84" s="73"/>
      <c r="K84" s="73"/>
      <c r="L84" s="71"/>
    </row>
    <row r="85" s="9" customFormat="1" ht="29.28" customHeight="1">
      <c r="B85" s="194"/>
      <c r="C85" s="195" t="s">
        <v>113</v>
      </c>
      <c r="D85" s="196" t="s">
        <v>57</v>
      </c>
      <c r="E85" s="196" t="s">
        <v>53</v>
      </c>
      <c r="F85" s="196" t="s">
        <v>114</v>
      </c>
      <c r="G85" s="196" t="s">
        <v>115</v>
      </c>
      <c r="H85" s="196" t="s">
        <v>116</v>
      </c>
      <c r="I85" s="197" t="s">
        <v>117</v>
      </c>
      <c r="J85" s="196" t="s">
        <v>99</v>
      </c>
      <c r="K85" s="198" t="s">
        <v>118</v>
      </c>
      <c r="L85" s="199"/>
      <c r="M85" s="101" t="s">
        <v>119</v>
      </c>
      <c r="N85" s="102" t="s">
        <v>42</v>
      </c>
      <c r="O85" s="102" t="s">
        <v>120</v>
      </c>
      <c r="P85" s="102" t="s">
        <v>121</v>
      </c>
      <c r="Q85" s="102" t="s">
        <v>122</v>
      </c>
      <c r="R85" s="102" t="s">
        <v>123</v>
      </c>
      <c r="S85" s="102" t="s">
        <v>124</v>
      </c>
      <c r="T85" s="103" t="s">
        <v>125</v>
      </c>
    </row>
    <row r="86" s="1" customFormat="1" ht="29.28" customHeight="1">
      <c r="B86" s="45"/>
      <c r="C86" s="107" t="s">
        <v>100</v>
      </c>
      <c r="D86" s="73"/>
      <c r="E86" s="73"/>
      <c r="F86" s="73"/>
      <c r="G86" s="73"/>
      <c r="H86" s="73"/>
      <c r="I86" s="190"/>
      <c r="J86" s="200">
        <f>BK86</f>
        <v>0</v>
      </c>
      <c r="K86" s="73"/>
      <c r="L86" s="71"/>
      <c r="M86" s="104"/>
      <c r="N86" s="105"/>
      <c r="O86" s="105"/>
      <c r="P86" s="201">
        <f>P87</f>
        <v>0</v>
      </c>
      <c r="Q86" s="105"/>
      <c r="R86" s="201">
        <f>R87</f>
        <v>357.06690016000005</v>
      </c>
      <c r="S86" s="105"/>
      <c r="T86" s="202">
        <f>T87</f>
        <v>208.29700000000003</v>
      </c>
      <c r="AT86" s="23" t="s">
        <v>71</v>
      </c>
      <c r="AU86" s="23" t="s">
        <v>101</v>
      </c>
      <c r="BK86" s="203">
        <f>BK87</f>
        <v>0</v>
      </c>
    </row>
    <row r="87" s="10" customFormat="1" ht="37.44001" customHeight="1">
      <c r="B87" s="204"/>
      <c r="C87" s="205"/>
      <c r="D87" s="206" t="s">
        <v>71</v>
      </c>
      <c r="E87" s="207" t="s">
        <v>126</v>
      </c>
      <c r="F87" s="207" t="s">
        <v>127</v>
      </c>
      <c r="G87" s="205"/>
      <c r="H87" s="205"/>
      <c r="I87" s="208"/>
      <c r="J87" s="209">
        <f>BK87</f>
        <v>0</v>
      </c>
      <c r="K87" s="205"/>
      <c r="L87" s="210"/>
      <c r="M87" s="211"/>
      <c r="N87" s="212"/>
      <c r="O87" s="212"/>
      <c r="P87" s="213">
        <f>P88+P239+P248+P264+P270+P324+P353+P401+P442</f>
        <v>0</v>
      </c>
      <c r="Q87" s="212"/>
      <c r="R87" s="213">
        <f>R88+R239+R248+R264+R270+R324+R353+R401+R442</f>
        <v>357.06690016000005</v>
      </c>
      <c r="S87" s="212"/>
      <c r="T87" s="214">
        <f>T88+T239+T248+T264+T270+T324+T353+T401+T442</f>
        <v>208.29700000000003</v>
      </c>
      <c r="AR87" s="215" t="s">
        <v>80</v>
      </c>
      <c r="AT87" s="216" t="s">
        <v>71</v>
      </c>
      <c r="AU87" s="216" t="s">
        <v>72</v>
      </c>
      <c r="AY87" s="215" t="s">
        <v>128</v>
      </c>
      <c r="BK87" s="217">
        <f>BK88+BK239+BK248+BK264+BK270+BK324+BK353+BK401+BK442</f>
        <v>0</v>
      </c>
    </row>
    <row r="88" s="10" customFormat="1" ht="19.92" customHeight="1">
      <c r="B88" s="204"/>
      <c r="C88" s="205"/>
      <c r="D88" s="206" t="s">
        <v>71</v>
      </c>
      <c r="E88" s="218" t="s">
        <v>80</v>
      </c>
      <c r="F88" s="218" t="s">
        <v>129</v>
      </c>
      <c r="G88" s="205"/>
      <c r="H88" s="205"/>
      <c r="I88" s="208"/>
      <c r="J88" s="219">
        <f>BK88</f>
        <v>0</v>
      </c>
      <c r="K88" s="205"/>
      <c r="L88" s="210"/>
      <c r="M88" s="211"/>
      <c r="N88" s="212"/>
      <c r="O88" s="212"/>
      <c r="P88" s="213">
        <f>SUM(P89:P238)</f>
        <v>0</v>
      </c>
      <c r="Q88" s="212"/>
      <c r="R88" s="213">
        <f>SUM(R89:R238)</f>
        <v>0.039460000000000002</v>
      </c>
      <c r="S88" s="212"/>
      <c r="T88" s="214">
        <f>SUM(T89:T238)</f>
        <v>154.231</v>
      </c>
      <c r="AR88" s="215" t="s">
        <v>80</v>
      </c>
      <c r="AT88" s="216" t="s">
        <v>71</v>
      </c>
      <c r="AU88" s="216" t="s">
        <v>80</v>
      </c>
      <c r="AY88" s="215" t="s">
        <v>128</v>
      </c>
      <c r="BK88" s="217">
        <f>SUM(BK89:BK238)</f>
        <v>0</v>
      </c>
    </row>
    <row r="89" s="1" customFormat="1" ht="25.5" customHeight="1">
      <c r="B89" s="45"/>
      <c r="C89" s="220" t="s">
        <v>80</v>
      </c>
      <c r="D89" s="220" t="s">
        <v>130</v>
      </c>
      <c r="E89" s="221" t="s">
        <v>131</v>
      </c>
      <c r="F89" s="222" t="s">
        <v>132</v>
      </c>
      <c r="G89" s="223" t="s">
        <v>133</v>
      </c>
      <c r="H89" s="224">
        <v>5</v>
      </c>
      <c r="I89" s="225"/>
      <c r="J89" s="226">
        <f>ROUND(I89*H89,2)</f>
        <v>0</v>
      </c>
      <c r="K89" s="222" t="s">
        <v>134</v>
      </c>
      <c r="L89" s="71"/>
      <c r="M89" s="227" t="s">
        <v>21</v>
      </c>
      <c r="N89" s="228" t="s">
        <v>43</v>
      </c>
      <c r="O89" s="46"/>
      <c r="P89" s="229">
        <f>O89*H89</f>
        <v>0</v>
      </c>
      <c r="Q89" s="229">
        <v>0</v>
      </c>
      <c r="R89" s="229">
        <f>Q89*H89</f>
        <v>0</v>
      </c>
      <c r="S89" s="229">
        <v>0</v>
      </c>
      <c r="T89" s="230">
        <f>S89*H89</f>
        <v>0</v>
      </c>
      <c r="AR89" s="23" t="s">
        <v>135</v>
      </c>
      <c r="AT89" s="23" t="s">
        <v>130</v>
      </c>
      <c r="AU89" s="23" t="s">
        <v>82</v>
      </c>
      <c r="AY89" s="23" t="s">
        <v>128</v>
      </c>
      <c r="BE89" s="231">
        <f>IF(N89="základní",J89,0)</f>
        <v>0</v>
      </c>
      <c r="BF89" s="231">
        <f>IF(N89="snížená",J89,0)</f>
        <v>0</v>
      </c>
      <c r="BG89" s="231">
        <f>IF(N89="zákl. přenesená",J89,0)</f>
        <v>0</v>
      </c>
      <c r="BH89" s="231">
        <f>IF(N89="sníž. přenesená",J89,0)</f>
        <v>0</v>
      </c>
      <c r="BI89" s="231">
        <f>IF(N89="nulová",J89,0)</f>
        <v>0</v>
      </c>
      <c r="BJ89" s="23" t="s">
        <v>80</v>
      </c>
      <c r="BK89" s="231">
        <f>ROUND(I89*H89,2)</f>
        <v>0</v>
      </c>
      <c r="BL89" s="23" t="s">
        <v>135</v>
      </c>
      <c r="BM89" s="23" t="s">
        <v>136</v>
      </c>
    </row>
    <row r="90" s="1" customFormat="1">
      <c r="B90" s="45"/>
      <c r="C90" s="73"/>
      <c r="D90" s="232" t="s">
        <v>137</v>
      </c>
      <c r="E90" s="73"/>
      <c r="F90" s="233" t="s">
        <v>138</v>
      </c>
      <c r="G90" s="73"/>
      <c r="H90" s="73"/>
      <c r="I90" s="190"/>
      <c r="J90" s="73"/>
      <c r="K90" s="73"/>
      <c r="L90" s="71"/>
      <c r="M90" s="234"/>
      <c r="N90" s="46"/>
      <c r="O90" s="46"/>
      <c r="P90" s="46"/>
      <c r="Q90" s="46"/>
      <c r="R90" s="46"/>
      <c r="S90" s="46"/>
      <c r="T90" s="94"/>
      <c r="AT90" s="23" t="s">
        <v>137</v>
      </c>
      <c r="AU90" s="23" t="s">
        <v>82</v>
      </c>
    </row>
    <row r="91" s="11" customFormat="1">
      <c r="B91" s="235"/>
      <c r="C91" s="236"/>
      <c r="D91" s="232" t="s">
        <v>139</v>
      </c>
      <c r="E91" s="237" t="s">
        <v>21</v>
      </c>
      <c r="F91" s="238" t="s">
        <v>140</v>
      </c>
      <c r="G91" s="236"/>
      <c r="H91" s="239">
        <v>5</v>
      </c>
      <c r="I91" s="240"/>
      <c r="J91" s="236"/>
      <c r="K91" s="236"/>
      <c r="L91" s="241"/>
      <c r="M91" s="242"/>
      <c r="N91" s="243"/>
      <c r="O91" s="243"/>
      <c r="P91" s="243"/>
      <c r="Q91" s="243"/>
      <c r="R91" s="243"/>
      <c r="S91" s="243"/>
      <c r="T91" s="244"/>
      <c r="AT91" s="245" t="s">
        <v>139</v>
      </c>
      <c r="AU91" s="245" t="s">
        <v>82</v>
      </c>
      <c r="AV91" s="11" t="s">
        <v>82</v>
      </c>
      <c r="AW91" s="11" t="s">
        <v>35</v>
      </c>
      <c r="AX91" s="11" t="s">
        <v>80</v>
      </c>
      <c r="AY91" s="245" t="s">
        <v>128</v>
      </c>
    </row>
    <row r="92" s="1" customFormat="1" ht="16.5" customHeight="1">
      <c r="B92" s="45"/>
      <c r="C92" s="220" t="s">
        <v>82</v>
      </c>
      <c r="D92" s="220" t="s">
        <v>130</v>
      </c>
      <c r="E92" s="221" t="s">
        <v>141</v>
      </c>
      <c r="F92" s="222" t="s">
        <v>142</v>
      </c>
      <c r="G92" s="223" t="s">
        <v>133</v>
      </c>
      <c r="H92" s="224">
        <v>300</v>
      </c>
      <c r="I92" s="225"/>
      <c r="J92" s="226">
        <f>ROUND(I92*H92,2)</f>
        <v>0</v>
      </c>
      <c r="K92" s="222" t="s">
        <v>134</v>
      </c>
      <c r="L92" s="71"/>
      <c r="M92" s="227" t="s">
        <v>21</v>
      </c>
      <c r="N92" s="228" t="s">
        <v>43</v>
      </c>
      <c r="O92" s="46"/>
      <c r="P92" s="229">
        <f>O92*H92</f>
        <v>0</v>
      </c>
      <c r="Q92" s="229">
        <v>0</v>
      </c>
      <c r="R92" s="229">
        <f>Q92*H92</f>
        <v>0</v>
      </c>
      <c r="S92" s="229">
        <v>0</v>
      </c>
      <c r="T92" s="230">
        <f>S92*H92</f>
        <v>0</v>
      </c>
      <c r="AR92" s="23" t="s">
        <v>135</v>
      </c>
      <c r="AT92" s="23" t="s">
        <v>130</v>
      </c>
      <c r="AU92" s="23" t="s">
        <v>82</v>
      </c>
      <c r="AY92" s="23" t="s">
        <v>128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23" t="s">
        <v>80</v>
      </c>
      <c r="BK92" s="231">
        <f>ROUND(I92*H92,2)</f>
        <v>0</v>
      </c>
      <c r="BL92" s="23" t="s">
        <v>135</v>
      </c>
      <c r="BM92" s="23" t="s">
        <v>143</v>
      </c>
    </row>
    <row r="93" s="1" customFormat="1">
      <c r="B93" s="45"/>
      <c r="C93" s="73"/>
      <c r="D93" s="232" t="s">
        <v>137</v>
      </c>
      <c r="E93" s="73"/>
      <c r="F93" s="233" t="s">
        <v>144</v>
      </c>
      <c r="G93" s="73"/>
      <c r="H93" s="73"/>
      <c r="I93" s="190"/>
      <c r="J93" s="73"/>
      <c r="K93" s="73"/>
      <c r="L93" s="71"/>
      <c r="M93" s="234"/>
      <c r="N93" s="46"/>
      <c r="O93" s="46"/>
      <c r="P93" s="46"/>
      <c r="Q93" s="46"/>
      <c r="R93" s="46"/>
      <c r="S93" s="46"/>
      <c r="T93" s="94"/>
      <c r="AT93" s="23" t="s">
        <v>137</v>
      </c>
      <c r="AU93" s="23" t="s">
        <v>82</v>
      </c>
    </row>
    <row r="94" s="11" customFormat="1">
      <c r="B94" s="235"/>
      <c r="C94" s="236"/>
      <c r="D94" s="232" t="s">
        <v>139</v>
      </c>
      <c r="E94" s="237" t="s">
        <v>21</v>
      </c>
      <c r="F94" s="238" t="s">
        <v>145</v>
      </c>
      <c r="G94" s="236"/>
      <c r="H94" s="239">
        <v>300</v>
      </c>
      <c r="I94" s="240"/>
      <c r="J94" s="236"/>
      <c r="K94" s="236"/>
      <c r="L94" s="241"/>
      <c r="M94" s="242"/>
      <c r="N94" s="243"/>
      <c r="O94" s="243"/>
      <c r="P94" s="243"/>
      <c r="Q94" s="243"/>
      <c r="R94" s="243"/>
      <c r="S94" s="243"/>
      <c r="T94" s="244"/>
      <c r="AT94" s="245" t="s">
        <v>139</v>
      </c>
      <c r="AU94" s="245" t="s">
        <v>82</v>
      </c>
      <c r="AV94" s="11" t="s">
        <v>82</v>
      </c>
      <c r="AW94" s="11" t="s">
        <v>35</v>
      </c>
      <c r="AX94" s="11" t="s">
        <v>80</v>
      </c>
      <c r="AY94" s="245" t="s">
        <v>128</v>
      </c>
    </row>
    <row r="95" s="1" customFormat="1" ht="25.5" customHeight="1">
      <c r="B95" s="45"/>
      <c r="C95" s="220" t="s">
        <v>146</v>
      </c>
      <c r="D95" s="220" t="s">
        <v>130</v>
      </c>
      <c r="E95" s="221" t="s">
        <v>147</v>
      </c>
      <c r="F95" s="222" t="s">
        <v>148</v>
      </c>
      <c r="G95" s="223" t="s">
        <v>149</v>
      </c>
      <c r="H95" s="224">
        <v>1</v>
      </c>
      <c r="I95" s="225"/>
      <c r="J95" s="226">
        <f>ROUND(I95*H95,2)</f>
        <v>0</v>
      </c>
      <c r="K95" s="222" t="s">
        <v>134</v>
      </c>
      <c r="L95" s="71"/>
      <c r="M95" s="227" t="s">
        <v>21</v>
      </c>
      <c r="N95" s="228" t="s">
        <v>43</v>
      </c>
      <c r="O95" s="46"/>
      <c r="P95" s="229">
        <f>O95*H95</f>
        <v>0</v>
      </c>
      <c r="Q95" s="229">
        <v>0</v>
      </c>
      <c r="R95" s="229">
        <f>Q95*H95</f>
        <v>0</v>
      </c>
      <c r="S95" s="229">
        <v>0</v>
      </c>
      <c r="T95" s="230">
        <f>S95*H95</f>
        <v>0</v>
      </c>
      <c r="AR95" s="23" t="s">
        <v>135</v>
      </c>
      <c r="AT95" s="23" t="s">
        <v>130</v>
      </c>
      <c r="AU95" s="23" t="s">
        <v>82</v>
      </c>
      <c r="AY95" s="23" t="s">
        <v>128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23" t="s">
        <v>80</v>
      </c>
      <c r="BK95" s="231">
        <f>ROUND(I95*H95,2)</f>
        <v>0</v>
      </c>
      <c r="BL95" s="23" t="s">
        <v>135</v>
      </c>
      <c r="BM95" s="23" t="s">
        <v>150</v>
      </c>
    </row>
    <row r="96" s="1" customFormat="1">
      <c r="B96" s="45"/>
      <c r="C96" s="73"/>
      <c r="D96" s="232" t="s">
        <v>137</v>
      </c>
      <c r="E96" s="73"/>
      <c r="F96" s="233" t="s">
        <v>151</v>
      </c>
      <c r="G96" s="73"/>
      <c r="H96" s="73"/>
      <c r="I96" s="190"/>
      <c r="J96" s="73"/>
      <c r="K96" s="73"/>
      <c r="L96" s="71"/>
      <c r="M96" s="234"/>
      <c r="N96" s="46"/>
      <c r="O96" s="46"/>
      <c r="P96" s="46"/>
      <c r="Q96" s="46"/>
      <c r="R96" s="46"/>
      <c r="S96" s="46"/>
      <c r="T96" s="94"/>
      <c r="AT96" s="23" t="s">
        <v>137</v>
      </c>
      <c r="AU96" s="23" t="s">
        <v>82</v>
      </c>
    </row>
    <row r="97" s="1" customFormat="1" ht="25.5" customHeight="1">
      <c r="B97" s="45"/>
      <c r="C97" s="220" t="s">
        <v>135</v>
      </c>
      <c r="D97" s="220" t="s">
        <v>130</v>
      </c>
      <c r="E97" s="221" t="s">
        <v>152</v>
      </c>
      <c r="F97" s="222" t="s">
        <v>153</v>
      </c>
      <c r="G97" s="223" t="s">
        <v>149</v>
      </c>
      <c r="H97" s="224">
        <v>1</v>
      </c>
      <c r="I97" s="225"/>
      <c r="J97" s="226">
        <f>ROUND(I97*H97,2)</f>
        <v>0</v>
      </c>
      <c r="K97" s="222" t="s">
        <v>134</v>
      </c>
      <c r="L97" s="71"/>
      <c r="M97" s="227" t="s">
        <v>21</v>
      </c>
      <c r="N97" s="228" t="s">
        <v>43</v>
      </c>
      <c r="O97" s="46"/>
      <c r="P97" s="229">
        <f>O97*H97</f>
        <v>0</v>
      </c>
      <c r="Q97" s="229">
        <v>0</v>
      </c>
      <c r="R97" s="229">
        <f>Q97*H97</f>
        <v>0</v>
      </c>
      <c r="S97" s="229">
        <v>0</v>
      </c>
      <c r="T97" s="230">
        <f>S97*H97</f>
        <v>0</v>
      </c>
      <c r="AR97" s="23" t="s">
        <v>135</v>
      </c>
      <c r="AT97" s="23" t="s">
        <v>130</v>
      </c>
      <c r="AU97" s="23" t="s">
        <v>82</v>
      </c>
      <c r="AY97" s="23" t="s">
        <v>128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23" t="s">
        <v>80</v>
      </c>
      <c r="BK97" s="231">
        <f>ROUND(I97*H97,2)</f>
        <v>0</v>
      </c>
      <c r="BL97" s="23" t="s">
        <v>135</v>
      </c>
      <c r="BM97" s="23" t="s">
        <v>154</v>
      </c>
    </row>
    <row r="98" s="1" customFormat="1">
      <c r="B98" s="45"/>
      <c r="C98" s="73"/>
      <c r="D98" s="232" t="s">
        <v>137</v>
      </c>
      <c r="E98" s="73"/>
      <c r="F98" s="233" t="s">
        <v>151</v>
      </c>
      <c r="G98" s="73"/>
      <c r="H98" s="73"/>
      <c r="I98" s="190"/>
      <c r="J98" s="73"/>
      <c r="K98" s="73"/>
      <c r="L98" s="71"/>
      <c r="M98" s="234"/>
      <c r="N98" s="46"/>
      <c r="O98" s="46"/>
      <c r="P98" s="46"/>
      <c r="Q98" s="46"/>
      <c r="R98" s="46"/>
      <c r="S98" s="46"/>
      <c r="T98" s="94"/>
      <c r="AT98" s="23" t="s">
        <v>137</v>
      </c>
      <c r="AU98" s="23" t="s">
        <v>82</v>
      </c>
    </row>
    <row r="99" s="1" customFormat="1" ht="25.5" customHeight="1">
      <c r="B99" s="45"/>
      <c r="C99" s="220" t="s">
        <v>155</v>
      </c>
      <c r="D99" s="220" t="s">
        <v>130</v>
      </c>
      <c r="E99" s="221" t="s">
        <v>156</v>
      </c>
      <c r="F99" s="222" t="s">
        <v>157</v>
      </c>
      <c r="G99" s="223" t="s">
        <v>149</v>
      </c>
      <c r="H99" s="224">
        <v>1</v>
      </c>
      <c r="I99" s="225"/>
      <c r="J99" s="226">
        <f>ROUND(I99*H99,2)</f>
        <v>0</v>
      </c>
      <c r="K99" s="222" t="s">
        <v>134</v>
      </c>
      <c r="L99" s="71"/>
      <c r="M99" s="227" t="s">
        <v>21</v>
      </c>
      <c r="N99" s="228" t="s">
        <v>43</v>
      </c>
      <c r="O99" s="46"/>
      <c r="P99" s="229">
        <f>O99*H99</f>
        <v>0</v>
      </c>
      <c r="Q99" s="229">
        <v>0</v>
      </c>
      <c r="R99" s="229">
        <f>Q99*H99</f>
        <v>0</v>
      </c>
      <c r="S99" s="229">
        <v>0</v>
      </c>
      <c r="T99" s="230">
        <f>S99*H99</f>
        <v>0</v>
      </c>
      <c r="AR99" s="23" t="s">
        <v>135</v>
      </c>
      <c r="AT99" s="23" t="s">
        <v>130</v>
      </c>
      <c r="AU99" s="23" t="s">
        <v>82</v>
      </c>
      <c r="AY99" s="23" t="s">
        <v>128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23" t="s">
        <v>80</v>
      </c>
      <c r="BK99" s="231">
        <f>ROUND(I99*H99,2)</f>
        <v>0</v>
      </c>
      <c r="BL99" s="23" t="s">
        <v>135</v>
      </c>
      <c r="BM99" s="23" t="s">
        <v>158</v>
      </c>
    </row>
    <row r="100" s="1" customFormat="1">
      <c r="B100" s="45"/>
      <c r="C100" s="73"/>
      <c r="D100" s="232" t="s">
        <v>137</v>
      </c>
      <c r="E100" s="73"/>
      <c r="F100" s="233" t="s">
        <v>151</v>
      </c>
      <c r="G100" s="73"/>
      <c r="H100" s="73"/>
      <c r="I100" s="190"/>
      <c r="J100" s="73"/>
      <c r="K100" s="73"/>
      <c r="L100" s="71"/>
      <c r="M100" s="234"/>
      <c r="N100" s="46"/>
      <c r="O100" s="46"/>
      <c r="P100" s="46"/>
      <c r="Q100" s="46"/>
      <c r="R100" s="46"/>
      <c r="S100" s="46"/>
      <c r="T100" s="94"/>
      <c r="AT100" s="23" t="s">
        <v>137</v>
      </c>
      <c r="AU100" s="23" t="s">
        <v>82</v>
      </c>
    </row>
    <row r="101" s="1" customFormat="1" ht="25.5" customHeight="1">
      <c r="B101" s="45"/>
      <c r="C101" s="220" t="s">
        <v>159</v>
      </c>
      <c r="D101" s="220" t="s">
        <v>130</v>
      </c>
      <c r="E101" s="221" t="s">
        <v>160</v>
      </c>
      <c r="F101" s="222" t="s">
        <v>161</v>
      </c>
      <c r="G101" s="223" t="s">
        <v>149</v>
      </c>
      <c r="H101" s="224">
        <v>2</v>
      </c>
      <c r="I101" s="225"/>
      <c r="J101" s="226">
        <f>ROUND(I101*H101,2)</f>
        <v>0</v>
      </c>
      <c r="K101" s="222" t="s">
        <v>134</v>
      </c>
      <c r="L101" s="71"/>
      <c r="M101" s="227" t="s">
        <v>21</v>
      </c>
      <c r="N101" s="228" t="s">
        <v>43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135</v>
      </c>
      <c r="AT101" s="23" t="s">
        <v>130</v>
      </c>
      <c r="AU101" s="23" t="s">
        <v>82</v>
      </c>
      <c r="AY101" s="23" t="s">
        <v>128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80</v>
      </c>
      <c r="BK101" s="231">
        <f>ROUND(I101*H101,2)</f>
        <v>0</v>
      </c>
      <c r="BL101" s="23" t="s">
        <v>135</v>
      </c>
      <c r="BM101" s="23" t="s">
        <v>162</v>
      </c>
    </row>
    <row r="102" s="1" customFormat="1">
      <c r="B102" s="45"/>
      <c r="C102" s="73"/>
      <c r="D102" s="232" t="s">
        <v>137</v>
      </c>
      <c r="E102" s="73"/>
      <c r="F102" s="233" t="s">
        <v>151</v>
      </c>
      <c r="G102" s="73"/>
      <c r="H102" s="73"/>
      <c r="I102" s="190"/>
      <c r="J102" s="73"/>
      <c r="K102" s="73"/>
      <c r="L102" s="71"/>
      <c r="M102" s="234"/>
      <c r="N102" s="46"/>
      <c r="O102" s="46"/>
      <c r="P102" s="46"/>
      <c r="Q102" s="46"/>
      <c r="R102" s="46"/>
      <c r="S102" s="46"/>
      <c r="T102" s="94"/>
      <c r="AT102" s="23" t="s">
        <v>137</v>
      </c>
      <c r="AU102" s="23" t="s">
        <v>82</v>
      </c>
    </row>
    <row r="103" s="1" customFormat="1" ht="25.5" customHeight="1">
      <c r="B103" s="45"/>
      <c r="C103" s="220" t="s">
        <v>163</v>
      </c>
      <c r="D103" s="220" t="s">
        <v>130</v>
      </c>
      <c r="E103" s="221" t="s">
        <v>164</v>
      </c>
      <c r="F103" s="222" t="s">
        <v>165</v>
      </c>
      <c r="G103" s="223" t="s">
        <v>149</v>
      </c>
      <c r="H103" s="224">
        <v>1</v>
      </c>
      <c r="I103" s="225"/>
      <c r="J103" s="226">
        <f>ROUND(I103*H103,2)</f>
        <v>0</v>
      </c>
      <c r="K103" s="222" t="s">
        <v>134</v>
      </c>
      <c r="L103" s="71"/>
      <c r="M103" s="227" t="s">
        <v>21</v>
      </c>
      <c r="N103" s="228" t="s">
        <v>43</v>
      </c>
      <c r="O103" s="46"/>
      <c r="P103" s="229">
        <f>O103*H103</f>
        <v>0</v>
      </c>
      <c r="Q103" s="229">
        <v>0</v>
      </c>
      <c r="R103" s="229">
        <f>Q103*H103</f>
        <v>0</v>
      </c>
      <c r="S103" s="229">
        <v>0</v>
      </c>
      <c r="T103" s="230">
        <f>S103*H103</f>
        <v>0</v>
      </c>
      <c r="AR103" s="23" t="s">
        <v>135</v>
      </c>
      <c r="AT103" s="23" t="s">
        <v>130</v>
      </c>
      <c r="AU103" s="23" t="s">
        <v>82</v>
      </c>
      <c r="AY103" s="23" t="s">
        <v>128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23" t="s">
        <v>80</v>
      </c>
      <c r="BK103" s="231">
        <f>ROUND(I103*H103,2)</f>
        <v>0</v>
      </c>
      <c r="BL103" s="23" t="s">
        <v>135</v>
      </c>
      <c r="BM103" s="23" t="s">
        <v>166</v>
      </c>
    </row>
    <row r="104" s="1" customFormat="1">
      <c r="B104" s="45"/>
      <c r="C104" s="73"/>
      <c r="D104" s="232" t="s">
        <v>137</v>
      </c>
      <c r="E104" s="73"/>
      <c r="F104" s="233" t="s">
        <v>151</v>
      </c>
      <c r="G104" s="73"/>
      <c r="H104" s="73"/>
      <c r="I104" s="190"/>
      <c r="J104" s="73"/>
      <c r="K104" s="73"/>
      <c r="L104" s="71"/>
      <c r="M104" s="234"/>
      <c r="N104" s="46"/>
      <c r="O104" s="46"/>
      <c r="P104" s="46"/>
      <c r="Q104" s="46"/>
      <c r="R104" s="46"/>
      <c r="S104" s="46"/>
      <c r="T104" s="94"/>
      <c r="AT104" s="23" t="s">
        <v>137</v>
      </c>
      <c r="AU104" s="23" t="s">
        <v>82</v>
      </c>
    </row>
    <row r="105" s="1" customFormat="1" ht="25.5" customHeight="1">
      <c r="B105" s="45"/>
      <c r="C105" s="220" t="s">
        <v>167</v>
      </c>
      <c r="D105" s="220" t="s">
        <v>130</v>
      </c>
      <c r="E105" s="221" t="s">
        <v>168</v>
      </c>
      <c r="F105" s="222" t="s">
        <v>169</v>
      </c>
      <c r="G105" s="223" t="s">
        <v>149</v>
      </c>
      <c r="H105" s="224">
        <v>1</v>
      </c>
      <c r="I105" s="225"/>
      <c r="J105" s="226">
        <f>ROUND(I105*H105,2)</f>
        <v>0</v>
      </c>
      <c r="K105" s="222" t="s">
        <v>134</v>
      </c>
      <c r="L105" s="71"/>
      <c r="M105" s="227" t="s">
        <v>21</v>
      </c>
      <c r="N105" s="228" t="s">
        <v>43</v>
      </c>
      <c r="O105" s="46"/>
      <c r="P105" s="229">
        <f>O105*H105</f>
        <v>0</v>
      </c>
      <c r="Q105" s="229">
        <v>5.0000000000000002E-05</v>
      </c>
      <c r="R105" s="229">
        <f>Q105*H105</f>
        <v>5.0000000000000002E-05</v>
      </c>
      <c r="S105" s="229">
        <v>0</v>
      </c>
      <c r="T105" s="230">
        <f>S105*H105</f>
        <v>0</v>
      </c>
      <c r="AR105" s="23" t="s">
        <v>135</v>
      </c>
      <c r="AT105" s="23" t="s">
        <v>130</v>
      </c>
      <c r="AU105" s="23" t="s">
        <v>82</v>
      </c>
      <c r="AY105" s="23" t="s">
        <v>128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23" t="s">
        <v>80</v>
      </c>
      <c r="BK105" s="231">
        <f>ROUND(I105*H105,2)</f>
        <v>0</v>
      </c>
      <c r="BL105" s="23" t="s">
        <v>135</v>
      </c>
      <c r="BM105" s="23" t="s">
        <v>170</v>
      </c>
    </row>
    <row r="106" s="1" customFormat="1">
      <c r="B106" s="45"/>
      <c r="C106" s="73"/>
      <c r="D106" s="232" t="s">
        <v>137</v>
      </c>
      <c r="E106" s="73"/>
      <c r="F106" s="233" t="s">
        <v>171</v>
      </c>
      <c r="G106" s="73"/>
      <c r="H106" s="73"/>
      <c r="I106" s="190"/>
      <c r="J106" s="73"/>
      <c r="K106" s="73"/>
      <c r="L106" s="71"/>
      <c r="M106" s="234"/>
      <c r="N106" s="46"/>
      <c r="O106" s="46"/>
      <c r="P106" s="46"/>
      <c r="Q106" s="46"/>
      <c r="R106" s="46"/>
      <c r="S106" s="46"/>
      <c r="T106" s="94"/>
      <c r="AT106" s="23" t="s">
        <v>137</v>
      </c>
      <c r="AU106" s="23" t="s">
        <v>82</v>
      </c>
    </row>
    <row r="107" s="1" customFormat="1" ht="25.5" customHeight="1">
      <c r="B107" s="45"/>
      <c r="C107" s="220" t="s">
        <v>172</v>
      </c>
      <c r="D107" s="220" t="s">
        <v>130</v>
      </c>
      <c r="E107" s="221" t="s">
        <v>173</v>
      </c>
      <c r="F107" s="222" t="s">
        <v>174</v>
      </c>
      <c r="G107" s="223" t="s">
        <v>149</v>
      </c>
      <c r="H107" s="224">
        <v>2</v>
      </c>
      <c r="I107" s="225"/>
      <c r="J107" s="226">
        <f>ROUND(I107*H107,2)</f>
        <v>0</v>
      </c>
      <c r="K107" s="222" t="s">
        <v>134</v>
      </c>
      <c r="L107" s="71"/>
      <c r="M107" s="227" t="s">
        <v>21</v>
      </c>
      <c r="N107" s="228" t="s">
        <v>43</v>
      </c>
      <c r="O107" s="46"/>
      <c r="P107" s="229">
        <f>O107*H107</f>
        <v>0</v>
      </c>
      <c r="Q107" s="229">
        <v>5.0000000000000002E-05</v>
      </c>
      <c r="R107" s="229">
        <f>Q107*H107</f>
        <v>0.00010000000000000001</v>
      </c>
      <c r="S107" s="229">
        <v>0</v>
      </c>
      <c r="T107" s="230">
        <f>S107*H107</f>
        <v>0</v>
      </c>
      <c r="AR107" s="23" t="s">
        <v>135</v>
      </c>
      <c r="AT107" s="23" t="s">
        <v>130</v>
      </c>
      <c r="AU107" s="23" t="s">
        <v>82</v>
      </c>
      <c r="AY107" s="23" t="s">
        <v>128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23" t="s">
        <v>80</v>
      </c>
      <c r="BK107" s="231">
        <f>ROUND(I107*H107,2)</f>
        <v>0</v>
      </c>
      <c r="BL107" s="23" t="s">
        <v>135</v>
      </c>
      <c r="BM107" s="23" t="s">
        <v>175</v>
      </c>
    </row>
    <row r="108" s="1" customFormat="1">
      <c r="B108" s="45"/>
      <c r="C108" s="73"/>
      <c r="D108" s="232" t="s">
        <v>137</v>
      </c>
      <c r="E108" s="73"/>
      <c r="F108" s="233" t="s">
        <v>171</v>
      </c>
      <c r="G108" s="73"/>
      <c r="H108" s="73"/>
      <c r="I108" s="190"/>
      <c r="J108" s="73"/>
      <c r="K108" s="73"/>
      <c r="L108" s="71"/>
      <c r="M108" s="234"/>
      <c r="N108" s="46"/>
      <c r="O108" s="46"/>
      <c r="P108" s="46"/>
      <c r="Q108" s="46"/>
      <c r="R108" s="46"/>
      <c r="S108" s="46"/>
      <c r="T108" s="94"/>
      <c r="AT108" s="23" t="s">
        <v>137</v>
      </c>
      <c r="AU108" s="23" t="s">
        <v>82</v>
      </c>
    </row>
    <row r="109" s="1" customFormat="1" ht="25.5" customHeight="1">
      <c r="B109" s="45"/>
      <c r="C109" s="220" t="s">
        <v>176</v>
      </c>
      <c r="D109" s="220" t="s">
        <v>130</v>
      </c>
      <c r="E109" s="221" t="s">
        <v>177</v>
      </c>
      <c r="F109" s="222" t="s">
        <v>178</v>
      </c>
      <c r="G109" s="223" t="s">
        <v>149</v>
      </c>
      <c r="H109" s="224">
        <v>2</v>
      </c>
      <c r="I109" s="225"/>
      <c r="J109" s="226">
        <f>ROUND(I109*H109,2)</f>
        <v>0</v>
      </c>
      <c r="K109" s="222" t="s">
        <v>134</v>
      </c>
      <c r="L109" s="71"/>
      <c r="M109" s="227" t="s">
        <v>21</v>
      </c>
      <c r="N109" s="228" t="s">
        <v>43</v>
      </c>
      <c r="O109" s="46"/>
      <c r="P109" s="229">
        <f>O109*H109</f>
        <v>0</v>
      </c>
      <c r="Q109" s="229">
        <v>9.0000000000000006E-05</v>
      </c>
      <c r="R109" s="229">
        <f>Q109*H109</f>
        <v>0.00018000000000000001</v>
      </c>
      <c r="S109" s="229">
        <v>0</v>
      </c>
      <c r="T109" s="230">
        <f>S109*H109</f>
        <v>0</v>
      </c>
      <c r="AR109" s="23" t="s">
        <v>135</v>
      </c>
      <c r="AT109" s="23" t="s">
        <v>130</v>
      </c>
      <c r="AU109" s="23" t="s">
        <v>82</v>
      </c>
      <c r="AY109" s="23" t="s">
        <v>128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23" t="s">
        <v>80</v>
      </c>
      <c r="BK109" s="231">
        <f>ROUND(I109*H109,2)</f>
        <v>0</v>
      </c>
      <c r="BL109" s="23" t="s">
        <v>135</v>
      </c>
      <c r="BM109" s="23" t="s">
        <v>179</v>
      </c>
    </row>
    <row r="110" s="1" customFormat="1">
      <c r="B110" s="45"/>
      <c r="C110" s="73"/>
      <c r="D110" s="232" t="s">
        <v>137</v>
      </c>
      <c r="E110" s="73"/>
      <c r="F110" s="233" t="s">
        <v>171</v>
      </c>
      <c r="G110" s="73"/>
      <c r="H110" s="73"/>
      <c r="I110" s="190"/>
      <c r="J110" s="73"/>
      <c r="K110" s="73"/>
      <c r="L110" s="71"/>
      <c r="M110" s="234"/>
      <c r="N110" s="46"/>
      <c r="O110" s="46"/>
      <c r="P110" s="46"/>
      <c r="Q110" s="46"/>
      <c r="R110" s="46"/>
      <c r="S110" s="46"/>
      <c r="T110" s="94"/>
      <c r="AT110" s="23" t="s">
        <v>137</v>
      </c>
      <c r="AU110" s="23" t="s">
        <v>82</v>
      </c>
    </row>
    <row r="111" s="1" customFormat="1" ht="25.5" customHeight="1">
      <c r="B111" s="45"/>
      <c r="C111" s="220" t="s">
        <v>180</v>
      </c>
      <c r="D111" s="220" t="s">
        <v>130</v>
      </c>
      <c r="E111" s="221" t="s">
        <v>181</v>
      </c>
      <c r="F111" s="222" t="s">
        <v>182</v>
      </c>
      <c r="G111" s="223" t="s">
        <v>149</v>
      </c>
      <c r="H111" s="224">
        <v>1</v>
      </c>
      <c r="I111" s="225"/>
      <c r="J111" s="226">
        <f>ROUND(I111*H111,2)</f>
        <v>0</v>
      </c>
      <c r="K111" s="222" t="s">
        <v>134</v>
      </c>
      <c r="L111" s="71"/>
      <c r="M111" s="227" t="s">
        <v>21</v>
      </c>
      <c r="N111" s="228" t="s">
        <v>43</v>
      </c>
      <c r="O111" s="46"/>
      <c r="P111" s="229">
        <f>O111*H111</f>
        <v>0</v>
      </c>
      <c r="Q111" s="229">
        <v>9.0000000000000006E-05</v>
      </c>
      <c r="R111" s="229">
        <f>Q111*H111</f>
        <v>9.0000000000000006E-05</v>
      </c>
      <c r="S111" s="229">
        <v>0</v>
      </c>
      <c r="T111" s="230">
        <f>S111*H111</f>
        <v>0</v>
      </c>
      <c r="AR111" s="23" t="s">
        <v>135</v>
      </c>
      <c r="AT111" s="23" t="s">
        <v>130</v>
      </c>
      <c r="AU111" s="23" t="s">
        <v>82</v>
      </c>
      <c r="AY111" s="23" t="s">
        <v>128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23" t="s">
        <v>80</v>
      </c>
      <c r="BK111" s="231">
        <f>ROUND(I111*H111,2)</f>
        <v>0</v>
      </c>
      <c r="BL111" s="23" t="s">
        <v>135</v>
      </c>
      <c r="BM111" s="23" t="s">
        <v>183</v>
      </c>
    </row>
    <row r="112" s="1" customFormat="1">
      <c r="B112" s="45"/>
      <c r="C112" s="73"/>
      <c r="D112" s="232" t="s">
        <v>137</v>
      </c>
      <c r="E112" s="73"/>
      <c r="F112" s="233" t="s">
        <v>171</v>
      </c>
      <c r="G112" s="73"/>
      <c r="H112" s="73"/>
      <c r="I112" s="190"/>
      <c r="J112" s="73"/>
      <c r="K112" s="73"/>
      <c r="L112" s="71"/>
      <c r="M112" s="234"/>
      <c r="N112" s="46"/>
      <c r="O112" s="46"/>
      <c r="P112" s="46"/>
      <c r="Q112" s="46"/>
      <c r="R112" s="46"/>
      <c r="S112" s="46"/>
      <c r="T112" s="94"/>
      <c r="AT112" s="23" t="s">
        <v>137</v>
      </c>
      <c r="AU112" s="23" t="s">
        <v>82</v>
      </c>
    </row>
    <row r="113" s="1" customFormat="1" ht="51" customHeight="1">
      <c r="B113" s="45"/>
      <c r="C113" s="220" t="s">
        <v>184</v>
      </c>
      <c r="D113" s="220" t="s">
        <v>130</v>
      </c>
      <c r="E113" s="221" t="s">
        <v>185</v>
      </c>
      <c r="F113" s="222" t="s">
        <v>186</v>
      </c>
      <c r="G113" s="223" t="s">
        <v>133</v>
      </c>
      <c r="H113" s="224">
        <v>103</v>
      </c>
      <c r="I113" s="225"/>
      <c r="J113" s="226">
        <f>ROUND(I113*H113,2)</f>
        <v>0</v>
      </c>
      <c r="K113" s="222" t="s">
        <v>134</v>
      </c>
      <c r="L113" s="71"/>
      <c r="M113" s="227" t="s">
        <v>21</v>
      </c>
      <c r="N113" s="228" t="s">
        <v>43</v>
      </c>
      <c r="O113" s="46"/>
      <c r="P113" s="229">
        <f>O113*H113</f>
        <v>0</v>
      </c>
      <c r="Q113" s="229">
        <v>0</v>
      </c>
      <c r="R113" s="229">
        <f>Q113*H113</f>
        <v>0</v>
      </c>
      <c r="S113" s="229">
        <v>0.22</v>
      </c>
      <c r="T113" s="230">
        <f>S113*H113</f>
        <v>22.66</v>
      </c>
      <c r="AR113" s="23" t="s">
        <v>135</v>
      </c>
      <c r="AT113" s="23" t="s">
        <v>130</v>
      </c>
      <c r="AU113" s="23" t="s">
        <v>82</v>
      </c>
      <c r="AY113" s="23" t="s">
        <v>128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23" t="s">
        <v>80</v>
      </c>
      <c r="BK113" s="231">
        <f>ROUND(I113*H113,2)</f>
        <v>0</v>
      </c>
      <c r="BL113" s="23" t="s">
        <v>135</v>
      </c>
      <c r="BM113" s="23" t="s">
        <v>187</v>
      </c>
    </row>
    <row r="114" s="1" customFormat="1">
      <c r="B114" s="45"/>
      <c r="C114" s="73"/>
      <c r="D114" s="232" t="s">
        <v>137</v>
      </c>
      <c r="E114" s="73"/>
      <c r="F114" s="233" t="s">
        <v>188</v>
      </c>
      <c r="G114" s="73"/>
      <c r="H114" s="73"/>
      <c r="I114" s="190"/>
      <c r="J114" s="73"/>
      <c r="K114" s="73"/>
      <c r="L114" s="71"/>
      <c r="M114" s="234"/>
      <c r="N114" s="46"/>
      <c r="O114" s="46"/>
      <c r="P114" s="46"/>
      <c r="Q114" s="46"/>
      <c r="R114" s="46"/>
      <c r="S114" s="46"/>
      <c r="T114" s="94"/>
      <c r="AT114" s="23" t="s">
        <v>137</v>
      </c>
      <c r="AU114" s="23" t="s">
        <v>82</v>
      </c>
    </row>
    <row r="115" s="11" customFormat="1">
      <c r="B115" s="235"/>
      <c r="C115" s="236"/>
      <c r="D115" s="232" t="s">
        <v>139</v>
      </c>
      <c r="E115" s="237" t="s">
        <v>21</v>
      </c>
      <c r="F115" s="238" t="s">
        <v>189</v>
      </c>
      <c r="G115" s="236"/>
      <c r="H115" s="239">
        <v>103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AT115" s="245" t="s">
        <v>139</v>
      </c>
      <c r="AU115" s="245" t="s">
        <v>82</v>
      </c>
      <c r="AV115" s="11" t="s">
        <v>82</v>
      </c>
      <c r="AW115" s="11" t="s">
        <v>35</v>
      </c>
      <c r="AX115" s="11" t="s">
        <v>80</v>
      </c>
      <c r="AY115" s="245" t="s">
        <v>128</v>
      </c>
    </row>
    <row r="116" s="1" customFormat="1" ht="38.25" customHeight="1">
      <c r="B116" s="45"/>
      <c r="C116" s="220" t="s">
        <v>190</v>
      </c>
      <c r="D116" s="220" t="s">
        <v>130</v>
      </c>
      <c r="E116" s="221" t="s">
        <v>191</v>
      </c>
      <c r="F116" s="222" t="s">
        <v>192</v>
      </c>
      <c r="G116" s="223" t="s">
        <v>133</v>
      </c>
      <c r="H116" s="224">
        <v>392</v>
      </c>
      <c r="I116" s="225"/>
      <c r="J116" s="226">
        <f>ROUND(I116*H116,2)</f>
        <v>0</v>
      </c>
      <c r="K116" s="222" t="s">
        <v>134</v>
      </c>
      <c r="L116" s="71"/>
      <c r="M116" s="227" t="s">
        <v>21</v>
      </c>
      <c r="N116" s="228" t="s">
        <v>43</v>
      </c>
      <c r="O116" s="46"/>
      <c r="P116" s="229">
        <f>O116*H116</f>
        <v>0</v>
      </c>
      <c r="Q116" s="229">
        <v>0</v>
      </c>
      <c r="R116" s="229">
        <f>Q116*H116</f>
        <v>0</v>
      </c>
      <c r="S116" s="229">
        <v>0.22</v>
      </c>
      <c r="T116" s="230">
        <f>S116*H116</f>
        <v>86.239999999999995</v>
      </c>
      <c r="AR116" s="23" t="s">
        <v>135</v>
      </c>
      <c r="AT116" s="23" t="s">
        <v>130</v>
      </c>
      <c r="AU116" s="23" t="s">
        <v>82</v>
      </c>
      <c r="AY116" s="23" t="s">
        <v>128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23" t="s">
        <v>80</v>
      </c>
      <c r="BK116" s="231">
        <f>ROUND(I116*H116,2)</f>
        <v>0</v>
      </c>
      <c r="BL116" s="23" t="s">
        <v>135</v>
      </c>
      <c r="BM116" s="23" t="s">
        <v>193</v>
      </c>
    </row>
    <row r="117" s="1" customFormat="1">
      <c r="B117" s="45"/>
      <c r="C117" s="73"/>
      <c r="D117" s="232" t="s">
        <v>137</v>
      </c>
      <c r="E117" s="73"/>
      <c r="F117" s="233" t="s">
        <v>188</v>
      </c>
      <c r="G117" s="73"/>
      <c r="H117" s="73"/>
      <c r="I117" s="190"/>
      <c r="J117" s="73"/>
      <c r="K117" s="73"/>
      <c r="L117" s="71"/>
      <c r="M117" s="234"/>
      <c r="N117" s="46"/>
      <c r="O117" s="46"/>
      <c r="P117" s="46"/>
      <c r="Q117" s="46"/>
      <c r="R117" s="46"/>
      <c r="S117" s="46"/>
      <c r="T117" s="94"/>
      <c r="AT117" s="23" t="s">
        <v>137</v>
      </c>
      <c r="AU117" s="23" t="s">
        <v>82</v>
      </c>
    </row>
    <row r="118" s="11" customFormat="1">
      <c r="B118" s="235"/>
      <c r="C118" s="236"/>
      <c r="D118" s="232" t="s">
        <v>139</v>
      </c>
      <c r="E118" s="237" t="s">
        <v>21</v>
      </c>
      <c r="F118" s="238" t="s">
        <v>194</v>
      </c>
      <c r="G118" s="236"/>
      <c r="H118" s="239">
        <v>392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AT118" s="245" t="s">
        <v>139</v>
      </c>
      <c r="AU118" s="245" t="s">
        <v>82</v>
      </c>
      <c r="AV118" s="11" t="s">
        <v>82</v>
      </c>
      <c r="AW118" s="11" t="s">
        <v>35</v>
      </c>
      <c r="AX118" s="11" t="s">
        <v>80</v>
      </c>
      <c r="AY118" s="245" t="s">
        <v>128</v>
      </c>
    </row>
    <row r="119" s="1" customFormat="1" ht="38.25" customHeight="1">
      <c r="B119" s="45"/>
      <c r="C119" s="220" t="s">
        <v>10</v>
      </c>
      <c r="D119" s="220" t="s">
        <v>130</v>
      </c>
      <c r="E119" s="221" t="s">
        <v>195</v>
      </c>
      <c r="F119" s="222" t="s">
        <v>196</v>
      </c>
      <c r="G119" s="223" t="s">
        <v>133</v>
      </c>
      <c r="H119" s="224">
        <v>367</v>
      </c>
      <c r="I119" s="225"/>
      <c r="J119" s="226">
        <f>ROUND(I119*H119,2)</f>
        <v>0</v>
      </c>
      <c r="K119" s="222" t="s">
        <v>134</v>
      </c>
      <c r="L119" s="71"/>
      <c r="M119" s="227" t="s">
        <v>21</v>
      </c>
      <c r="N119" s="228" t="s">
        <v>43</v>
      </c>
      <c r="O119" s="46"/>
      <c r="P119" s="229">
        <f>O119*H119</f>
        <v>0</v>
      </c>
      <c r="Q119" s="229">
        <v>4.0000000000000003E-05</v>
      </c>
      <c r="R119" s="229">
        <f>Q119*H119</f>
        <v>0.01468</v>
      </c>
      <c r="S119" s="229">
        <v>0.10299999999999999</v>
      </c>
      <c r="T119" s="230">
        <f>S119*H119</f>
        <v>37.800999999999995</v>
      </c>
      <c r="AR119" s="23" t="s">
        <v>135</v>
      </c>
      <c r="AT119" s="23" t="s">
        <v>130</v>
      </c>
      <c r="AU119" s="23" t="s">
        <v>82</v>
      </c>
      <c r="AY119" s="23" t="s">
        <v>128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23" t="s">
        <v>80</v>
      </c>
      <c r="BK119" s="231">
        <f>ROUND(I119*H119,2)</f>
        <v>0</v>
      </c>
      <c r="BL119" s="23" t="s">
        <v>135</v>
      </c>
      <c r="BM119" s="23" t="s">
        <v>197</v>
      </c>
    </row>
    <row r="120" s="1" customFormat="1">
      <c r="B120" s="45"/>
      <c r="C120" s="73"/>
      <c r="D120" s="232" t="s">
        <v>137</v>
      </c>
      <c r="E120" s="73"/>
      <c r="F120" s="233" t="s">
        <v>198</v>
      </c>
      <c r="G120" s="73"/>
      <c r="H120" s="73"/>
      <c r="I120" s="190"/>
      <c r="J120" s="73"/>
      <c r="K120" s="73"/>
      <c r="L120" s="71"/>
      <c r="M120" s="234"/>
      <c r="N120" s="46"/>
      <c r="O120" s="46"/>
      <c r="P120" s="46"/>
      <c r="Q120" s="46"/>
      <c r="R120" s="46"/>
      <c r="S120" s="46"/>
      <c r="T120" s="94"/>
      <c r="AT120" s="23" t="s">
        <v>137</v>
      </c>
      <c r="AU120" s="23" t="s">
        <v>82</v>
      </c>
    </row>
    <row r="121" s="11" customFormat="1">
      <c r="B121" s="235"/>
      <c r="C121" s="236"/>
      <c r="D121" s="232" t="s">
        <v>139</v>
      </c>
      <c r="E121" s="237" t="s">
        <v>21</v>
      </c>
      <c r="F121" s="238" t="s">
        <v>199</v>
      </c>
      <c r="G121" s="236"/>
      <c r="H121" s="239">
        <v>367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AT121" s="245" t="s">
        <v>139</v>
      </c>
      <c r="AU121" s="245" t="s">
        <v>82</v>
      </c>
      <c r="AV121" s="11" t="s">
        <v>82</v>
      </c>
      <c r="AW121" s="11" t="s">
        <v>35</v>
      </c>
      <c r="AX121" s="11" t="s">
        <v>80</v>
      </c>
      <c r="AY121" s="245" t="s">
        <v>128</v>
      </c>
    </row>
    <row r="122" s="1" customFormat="1" ht="38.25" customHeight="1">
      <c r="B122" s="45"/>
      <c r="C122" s="220" t="s">
        <v>200</v>
      </c>
      <c r="D122" s="220" t="s">
        <v>130</v>
      </c>
      <c r="E122" s="221" t="s">
        <v>201</v>
      </c>
      <c r="F122" s="222" t="s">
        <v>202</v>
      </c>
      <c r="G122" s="223" t="s">
        <v>203</v>
      </c>
      <c r="H122" s="224">
        <v>18</v>
      </c>
      <c r="I122" s="225"/>
      <c r="J122" s="226">
        <f>ROUND(I122*H122,2)</f>
        <v>0</v>
      </c>
      <c r="K122" s="222" t="s">
        <v>134</v>
      </c>
      <c r="L122" s="71"/>
      <c r="M122" s="227" t="s">
        <v>21</v>
      </c>
      <c r="N122" s="228" t="s">
        <v>43</v>
      </c>
      <c r="O122" s="46"/>
      <c r="P122" s="229">
        <f>O122*H122</f>
        <v>0</v>
      </c>
      <c r="Q122" s="229">
        <v>0</v>
      </c>
      <c r="R122" s="229">
        <f>Q122*H122</f>
        <v>0</v>
      </c>
      <c r="S122" s="229">
        <v>0.20499999999999999</v>
      </c>
      <c r="T122" s="230">
        <f>S122*H122</f>
        <v>3.6899999999999999</v>
      </c>
      <c r="AR122" s="23" t="s">
        <v>135</v>
      </c>
      <c r="AT122" s="23" t="s">
        <v>130</v>
      </c>
      <c r="AU122" s="23" t="s">
        <v>82</v>
      </c>
      <c r="AY122" s="23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23" t="s">
        <v>80</v>
      </c>
      <c r="BK122" s="231">
        <f>ROUND(I122*H122,2)</f>
        <v>0</v>
      </c>
      <c r="BL122" s="23" t="s">
        <v>135</v>
      </c>
      <c r="BM122" s="23" t="s">
        <v>204</v>
      </c>
    </row>
    <row r="123" s="1" customFormat="1">
      <c r="B123" s="45"/>
      <c r="C123" s="73"/>
      <c r="D123" s="232" t="s">
        <v>137</v>
      </c>
      <c r="E123" s="73"/>
      <c r="F123" s="233" t="s">
        <v>205</v>
      </c>
      <c r="G123" s="73"/>
      <c r="H123" s="73"/>
      <c r="I123" s="190"/>
      <c r="J123" s="73"/>
      <c r="K123" s="73"/>
      <c r="L123" s="71"/>
      <c r="M123" s="234"/>
      <c r="N123" s="46"/>
      <c r="O123" s="46"/>
      <c r="P123" s="46"/>
      <c r="Q123" s="46"/>
      <c r="R123" s="46"/>
      <c r="S123" s="46"/>
      <c r="T123" s="94"/>
      <c r="AT123" s="23" t="s">
        <v>137</v>
      </c>
      <c r="AU123" s="23" t="s">
        <v>82</v>
      </c>
    </row>
    <row r="124" s="11" customFormat="1">
      <c r="B124" s="235"/>
      <c r="C124" s="236"/>
      <c r="D124" s="232" t="s">
        <v>139</v>
      </c>
      <c r="E124" s="237" t="s">
        <v>21</v>
      </c>
      <c r="F124" s="238" t="s">
        <v>206</v>
      </c>
      <c r="G124" s="236"/>
      <c r="H124" s="239">
        <v>18</v>
      </c>
      <c r="I124" s="240"/>
      <c r="J124" s="236"/>
      <c r="K124" s="236"/>
      <c r="L124" s="241"/>
      <c r="M124" s="242"/>
      <c r="N124" s="243"/>
      <c r="O124" s="243"/>
      <c r="P124" s="243"/>
      <c r="Q124" s="243"/>
      <c r="R124" s="243"/>
      <c r="S124" s="243"/>
      <c r="T124" s="244"/>
      <c r="AT124" s="245" t="s">
        <v>139</v>
      </c>
      <c r="AU124" s="245" t="s">
        <v>82</v>
      </c>
      <c r="AV124" s="11" t="s">
        <v>82</v>
      </c>
      <c r="AW124" s="11" t="s">
        <v>35</v>
      </c>
      <c r="AX124" s="11" t="s">
        <v>80</v>
      </c>
      <c r="AY124" s="245" t="s">
        <v>128</v>
      </c>
    </row>
    <row r="125" s="1" customFormat="1" ht="25.5" customHeight="1">
      <c r="B125" s="45"/>
      <c r="C125" s="220" t="s">
        <v>207</v>
      </c>
      <c r="D125" s="220" t="s">
        <v>130</v>
      </c>
      <c r="E125" s="221" t="s">
        <v>208</v>
      </c>
      <c r="F125" s="222" t="s">
        <v>209</v>
      </c>
      <c r="G125" s="223" t="s">
        <v>203</v>
      </c>
      <c r="H125" s="224">
        <v>96</v>
      </c>
      <c r="I125" s="225"/>
      <c r="J125" s="226">
        <f>ROUND(I125*H125,2)</f>
        <v>0</v>
      </c>
      <c r="K125" s="222" t="s">
        <v>134</v>
      </c>
      <c r="L125" s="71"/>
      <c r="M125" s="227" t="s">
        <v>21</v>
      </c>
      <c r="N125" s="228" t="s">
        <v>43</v>
      </c>
      <c r="O125" s="46"/>
      <c r="P125" s="229">
        <f>O125*H125</f>
        <v>0</v>
      </c>
      <c r="Q125" s="229">
        <v>0</v>
      </c>
      <c r="R125" s="229">
        <f>Q125*H125</f>
        <v>0</v>
      </c>
      <c r="S125" s="229">
        <v>0.040000000000000001</v>
      </c>
      <c r="T125" s="230">
        <f>S125*H125</f>
        <v>3.8399999999999999</v>
      </c>
      <c r="AR125" s="23" t="s">
        <v>135</v>
      </c>
      <c r="AT125" s="23" t="s">
        <v>130</v>
      </c>
      <c r="AU125" s="23" t="s">
        <v>82</v>
      </c>
      <c r="AY125" s="23" t="s">
        <v>128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23" t="s">
        <v>80</v>
      </c>
      <c r="BK125" s="231">
        <f>ROUND(I125*H125,2)</f>
        <v>0</v>
      </c>
      <c r="BL125" s="23" t="s">
        <v>135</v>
      </c>
      <c r="BM125" s="23" t="s">
        <v>210</v>
      </c>
    </row>
    <row r="126" s="1" customFormat="1">
      <c r="B126" s="45"/>
      <c r="C126" s="73"/>
      <c r="D126" s="232" t="s">
        <v>137</v>
      </c>
      <c r="E126" s="73"/>
      <c r="F126" s="233" t="s">
        <v>205</v>
      </c>
      <c r="G126" s="73"/>
      <c r="H126" s="73"/>
      <c r="I126" s="190"/>
      <c r="J126" s="73"/>
      <c r="K126" s="73"/>
      <c r="L126" s="71"/>
      <c r="M126" s="234"/>
      <c r="N126" s="46"/>
      <c r="O126" s="46"/>
      <c r="P126" s="46"/>
      <c r="Q126" s="46"/>
      <c r="R126" s="46"/>
      <c r="S126" s="46"/>
      <c r="T126" s="94"/>
      <c r="AT126" s="23" t="s">
        <v>137</v>
      </c>
      <c r="AU126" s="23" t="s">
        <v>82</v>
      </c>
    </row>
    <row r="127" s="11" customFormat="1">
      <c r="B127" s="235"/>
      <c r="C127" s="236"/>
      <c r="D127" s="232" t="s">
        <v>139</v>
      </c>
      <c r="E127" s="237" t="s">
        <v>21</v>
      </c>
      <c r="F127" s="238" t="s">
        <v>211</v>
      </c>
      <c r="G127" s="236"/>
      <c r="H127" s="239">
        <v>96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AT127" s="245" t="s">
        <v>139</v>
      </c>
      <c r="AU127" s="245" t="s">
        <v>82</v>
      </c>
      <c r="AV127" s="11" t="s">
        <v>82</v>
      </c>
      <c r="AW127" s="11" t="s">
        <v>35</v>
      </c>
      <c r="AX127" s="11" t="s">
        <v>80</v>
      </c>
      <c r="AY127" s="245" t="s">
        <v>128</v>
      </c>
    </row>
    <row r="128" s="1" customFormat="1" ht="38.25" customHeight="1">
      <c r="B128" s="45"/>
      <c r="C128" s="220" t="s">
        <v>212</v>
      </c>
      <c r="D128" s="220" t="s">
        <v>130</v>
      </c>
      <c r="E128" s="221" t="s">
        <v>213</v>
      </c>
      <c r="F128" s="222" t="s">
        <v>214</v>
      </c>
      <c r="G128" s="223" t="s">
        <v>215</v>
      </c>
      <c r="H128" s="224">
        <v>1</v>
      </c>
      <c r="I128" s="225"/>
      <c r="J128" s="226">
        <f>ROUND(I128*H128,2)</f>
        <v>0</v>
      </c>
      <c r="K128" s="222" t="s">
        <v>134</v>
      </c>
      <c r="L128" s="71"/>
      <c r="M128" s="227" t="s">
        <v>21</v>
      </c>
      <c r="N128" s="228" t="s">
        <v>43</v>
      </c>
      <c r="O128" s="4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AR128" s="23" t="s">
        <v>135</v>
      </c>
      <c r="AT128" s="23" t="s">
        <v>130</v>
      </c>
      <c r="AU128" s="23" t="s">
        <v>82</v>
      </c>
      <c r="AY128" s="23" t="s">
        <v>128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23" t="s">
        <v>80</v>
      </c>
      <c r="BK128" s="231">
        <f>ROUND(I128*H128,2)</f>
        <v>0</v>
      </c>
      <c r="BL128" s="23" t="s">
        <v>135</v>
      </c>
      <c r="BM128" s="23" t="s">
        <v>216</v>
      </c>
    </row>
    <row r="129" s="1" customFormat="1">
      <c r="B129" s="45"/>
      <c r="C129" s="73"/>
      <c r="D129" s="232" t="s">
        <v>137</v>
      </c>
      <c r="E129" s="73"/>
      <c r="F129" s="233" t="s">
        <v>217</v>
      </c>
      <c r="G129" s="73"/>
      <c r="H129" s="73"/>
      <c r="I129" s="190"/>
      <c r="J129" s="73"/>
      <c r="K129" s="73"/>
      <c r="L129" s="71"/>
      <c r="M129" s="234"/>
      <c r="N129" s="46"/>
      <c r="O129" s="46"/>
      <c r="P129" s="46"/>
      <c r="Q129" s="46"/>
      <c r="R129" s="46"/>
      <c r="S129" s="46"/>
      <c r="T129" s="94"/>
      <c r="AT129" s="23" t="s">
        <v>137</v>
      </c>
      <c r="AU129" s="23" t="s">
        <v>82</v>
      </c>
    </row>
    <row r="130" s="11" customFormat="1">
      <c r="B130" s="235"/>
      <c r="C130" s="236"/>
      <c r="D130" s="232" t="s">
        <v>139</v>
      </c>
      <c r="E130" s="237" t="s">
        <v>21</v>
      </c>
      <c r="F130" s="238" t="s">
        <v>218</v>
      </c>
      <c r="G130" s="236"/>
      <c r="H130" s="239">
        <v>1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AT130" s="245" t="s">
        <v>139</v>
      </c>
      <c r="AU130" s="245" t="s">
        <v>82</v>
      </c>
      <c r="AV130" s="11" t="s">
        <v>82</v>
      </c>
      <c r="AW130" s="11" t="s">
        <v>35</v>
      </c>
      <c r="AX130" s="11" t="s">
        <v>80</v>
      </c>
      <c r="AY130" s="245" t="s">
        <v>128</v>
      </c>
    </row>
    <row r="131" s="1" customFormat="1" ht="38.25" customHeight="1">
      <c r="B131" s="45"/>
      <c r="C131" s="220" t="s">
        <v>219</v>
      </c>
      <c r="D131" s="220" t="s">
        <v>130</v>
      </c>
      <c r="E131" s="221" t="s">
        <v>220</v>
      </c>
      <c r="F131" s="222" t="s">
        <v>221</v>
      </c>
      <c r="G131" s="223" t="s">
        <v>215</v>
      </c>
      <c r="H131" s="224">
        <v>0.10000000000000001</v>
      </c>
      <c r="I131" s="225"/>
      <c r="J131" s="226">
        <f>ROUND(I131*H131,2)</f>
        <v>0</v>
      </c>
      <c r="K131" s="222" t="s">
        <v>134</v>
      </c>
      <c r="L131" s="71"/>
      <c r="M131" s="227" t="s">
        <v>21</v>
      </c>
      <c r="N131" s="228" t="s">
        <v>43</v>
      </c>
      <c r="O131" s="4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AR131" s="23" t="s">
        <v>135</v>
      </c>
      <c r="AT131" s="23" t="s">
        <v>130</v>
      </c>
      <c r="AU131" s="23" t="s">
        <v>82</v>
      </c>
      <c r="AY131" s="23" t="s">
        <v>128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23" t="s">
        <v>80</v>
      </c>
      <c r="BK131" s="231">
        <f>ROUND(I131*H131,2)</f>
        <v>0</v>
      </c>
      <c r="BL131" s="23" t="s">
        <v>135</v>
      </c>
      <c r="BM131" s="23" t="s">
        <v>222</v>
      </c>
    </row>
    <row r="132" s="1" customFormat="1">
      <c r="B132" s="45"/>
      <c r="C132" s="73"/>
      <c r="D132" s="232" t="s">
        <v>137</v>
      </c>
      <c r="E132" s="73"/>
      <c r="F132" s="233" t="s">
        <v>217</v>
      </c>
      <c r="G132" s="73"/>
      <c r="H132" s="73"/>
      <c r="I132" s="190"/>
      <c r="J132" s="73"/>
      <c r="K132" s="73"/>
      <c r="L132" s="71"/>
      <c r="M132" s="234"/>
      <c r="N132" s="46"/>
      <c r="O132" s="46"/>
      <c r="P132" s="46"/>
      <c r="Q132" s="46"/>
      <c r="R132" s="46"/>
      <c r="S132" s="46"/>
      <c r="T132" s="94"/>
      <c r="AT132" s="23" t="s">
        <v>137</v>
      </c>
      <c r="AU132" s="23" t="s">
        <v>82</v>
      </c>
    </row>
    <row r="133" s="11" customFormat="1">
      <c r="B133" s="235"/>
      <c r="C133" s="236"/>
      <c r="D133" s="232" t="s">
        <v>139</v>
      </c>
      <c r="E133" s="236"/>
      <c r="F133" s="238" t="s">
        <v>223</v>
      </c>
      <c r="G133" s="236"/>
      <c r="H133" s="239">
        <v>0.10000000000000001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AT133" s="245" t="s">
        <v>139</v>
      </c>
      <c r="AU133" s="245" t="s">
        <v>82</v>
      </c>
      <c r="AV133" s="11" t="s">
        <v>82</v>
      </c>
      <c r="AW133" s="11" t="s">
        <v>6</v>
      </c>
      <c r="AX133" s="11" t="s">
        <v>80</v>
      </c>
      <c r="AY133" s="245" t="s">
        <v>128</v>
      </c>
    </row>
    <row r="134" s="1" customFormat="1" ht="25.5" customHeight="1">
      <c r="B134" s="45"/>
      <c r="C134" s="220" t="s">
        <v>9</v>
      </c>
      <c r="D134" s="220" t="s">
        <v>130</v>
      </c>
      <c r="E134" s="221" t="s">
        <v>224</v>
      </c>
      <c r="F134" s="222" t="s">
        <v>225</v>
      </c>
      <c r="G134" s="223" t="s">
        <v>215</v>
      </c>
      <c r="H134" s="224">
        <v>5.7599999999999998</v>
      </c>
      <c r="I134" s="225"/>
      <c r="J134" s="226">
        <f>ROUND(I134*H134,2)</f>
        <v>0</v>
      </c>
      <c r="K134" s="222" t="s">
        <v>134</v>
      </c>
      <c r="L134" s="71"/>
      <c r="M134" s="227" t="s">
        <v>21</v>
      </c>
      <c r="N134" s="228" t="s">
        <v>43</v>
      </c>
      <c r="O134" s="46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AR134" s="23" t="s">
        <v>135</v>
      </c>
      <c r="AT134" s="23" t="s">
        <v>130</v>
      </c>
      <c r="AU134" s="23" t="s">
        <v>82</v>
      </c>
      <c r="AY134" s="23" t="s">
        <v>128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23" t="s">
        <v>80</v>
      </c>
      <c r="BK134" s="231">
        <f>ROUND(I134*H134,2)</f>
        <v>0</v>
      </c>
      <c r="BL134" s="23" t="s">
        <v>135</v>
      </c>
      <c r="BM134" s="23" t="s">
        <v>226</v>
      </c>
    </row>
    <row r="135" s="1" customFormat="1">
      <c r="B135" s="45"/>
      <c r="C135" s="73"/>
      <c r="D135" s="232" t="s">
        <v>137</v>
      </c>
      <c r="E135" s="73"/>
      <c r="F135" s="233" t="s">
        <v>227</v>
      </c>
      <c r="G135" s="73"/>
      <c r="H135" s="73"/>
      <c r="I135" s="190"/>
      <c r="J135" s="73"/>
      <c r="K135" s="73"/>
      <c r="L135" s="71"/>
      <c r="M135" s="234"/>
      <c r="N135" s="46"/>
      <c r="O135" s="46"/>
      <c r="P135" s="46"/>
      <c r="Q135" s="46"/>
      <c r="R135" s="46"/>
      <c r="S135" s="46"/>
      <c r="T135" s="94"/>
      <c r="AT135" s="23" t="s">
        <v>137</v>
      </c>
      <c r="AU135" s="23" t="s">
        <v>82</v>
      </c>
    </row>
    <row r="136" s="11" customFormat="1">
      <c r="B136" s="235"/>
      <c r="C136" s="236"/>
      <c r="D136" s="232" t="s">
        <v>139</v>
      </c>
      <c r="E136" s="237" t="s">
        <v>21</v>
      </c>
      <c r="F136" s="238" t="s">
        <v>228</v>
      </c>
      <c r="G136" s="236"/>
      <c r="H136" s="239">
        <v>5.7599999999999998</v>
      </c>
      <c r="I136" s="240"/>
      <c r="J136" s="236"/>
      <c r="K136" s="236"/>
      <c r="L136" s="241"/>
      <c r="M136" s="242"/>
      <c r="N136" s="243"/>
      <c r="O136" s="243"/>
      <c r="P136" s="243"/>
      <c r="Q136" s="243"/>
      <c r="R136" s="243"/>
      <c r="S136" s="243"/>
      <c r="T136" s="244"/>
      <c r="AT136" s="245" t="s">
        <v>139</v>
      </c>
      <c r="AU136" s="245" t="s">
        <v>82</v>
      </c>
      <c r="AV136" s="11" t="s">
        <v>82</v>
      </c>
      <c r="AW136" s="11" t="s">
        <v>35</v>
      </c>
      <c r="AX136" s="11" t="s">
        <v>80</v>
      </c>
      <c r="AY136" s="245" t="s">
        <v>128</v>
      </c>
    </row>
    <row r="137" s="1" customFormat="1" ht="38.25" customHeight="1">
      <c r="B137" s="45"/>
      <c r="C137" s="220" t="s">
        <v>229</v>
      </c>
      <c r="D137" s="220" t="s">
        <v>130</v>
      </c>
      <c r="E137" s="221" t="s">
        <v>230</v>
      </c>
      <c r="F137" s="222" t="s">
        <v>231</v>
      </c>
      <c r="G137" s="223" t="s">
        <v>215</v>
      </c>
      <c r="H137" s="224">
        <v>0.57599999999999996</v>
      </c>
      <c r="I137" s="225"/>
      <c r="J137" s="226">
        <f>ROUND(I137*H137,2)</f>
        <v>0</v>
      </c>
      <c r="K137" s="222" t="s">
        <v>134</v>
      </c>
      <c r="L137" s="71"/>
      <c r="M137" s="227" t="s">
        <v>21</v>
      </c>
      <c r="N137" s="228" t="s">
        <v>43</v>
      </c>
      <c r="O137" s="46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AR137" s="23" t="s">
        <v>135</v>
      </c>
      <c r="AT137" s="23" t="s">
        <v>130</v>
      </c>
      <c r="AU137" s="23" t="s">
        <v>82</v>
      </c>
      <c r="AY137" s="23" t="s">
        <v>128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23" t="s">
        <v>80</v>
      </c>
      <c r="BK137" s="231">
        <f>ROUND(I137*H137,2)</f>
        <v>0</v>
      </c>
      <c r="BL137" s="23" t="s">
        <v>135</v>
      </c>
      <c r="BM137" s="23" t="s">
        <v>232</v>
      </c>
    </row>
    <row r="138" s="1" customFormat="1">
      <c r="B138" s="45"/>
      <c r="C138" s="73"/>
      <c r="D138" s="232" t="s">
        <v>137</v>
      </c>
      <c r="E138" s="73"/>
      <c r="F138" s="233" t="s">
        <v>227</v>
      </c>
      <c r="G138" s="73"/>
      <c r="H138" s="73"/>
      <c r="I138" s="190"/>
      <c r="J138" s="73"/>
      <c r="K138" s="73"/>
      <c r="L138" s="71"/>
      <c r="M138" s="234"/>
      <c r="N138" s="46"/>
      <c r="O138" s="46"/>
      <c r="P138" s="46"/>
      <c r="Q138" s="46"/>
      <c r="R138" s="46"/>
      <c r="S138" s="46"/>
      <c r="T138" s="94"/>
      <c r="AT138" s="23" t="s">
        <v>137</v>
      </c>
      <c r="AU138" s="23" t="s">
        <v>82</v>
      </c>
    </row>
    <row r="139" s="11" customFormat="1">
      <c r="B139" s="235"/>
      <c r="C139" s="236"/>
      <c r="D139" s="232" t="s">
        <v>139</v>
      </c>
      <c r="E139" s="236"/>
      <c r="F139" s="238" t="s">
        <v>233</v>
      </c>
      <c r="G139" s="236"/>
      <c r="H139" s="239">
        <v>0.57599999999999996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AT139" s="245" t="s">
        <v>139</v>
      </c>
      <c r="AU139" s="245" t="s">
        <v>82</v>
      </c>
      <c r="AV139" s="11" t="s">
        <v>82</v>
      </c>
      <c r="AW139" s="11" t="s">
        <v>6</v>
      </c>
      <c r="AX139" s="11" t="s">
        <v>80</v>
      </c>
      <c r="AY139" s="245" t="s">
        <v>128</v>
      </c>
    </row>
    <row r="140" s="1" customFormat="1" ht="25.5" customHeight="1">
      <c r="B140" s="45"/>
      <c r="C140" s="220" t="s">
        <v>234</v>
      </c>
      <c r="D140" s="220" t="s">
        <v>130</v>
      </c>
      <c r="E140" s="221" t="s">
        <v>235</v>
      </c>
      <c r="F140" s="222" t="s">
        <v>236</v>
      </c>
      <c r="G140" s="223" t="s">
        <v>215</v>
      </c>
      <c r="H140" s="224">
        <v>21.25</v>
      </c>
      <c r="I140" s="225"/>
      <c r="J140" s="226">
        <f>ROUND(I140*H140,2)</f>
        <v>0</v>
      </c>
      <c r="K140" s="222" t="s">
        <v>134</v>
      </c>
      <c r="L140" s="71"/>
      <c r="M140" s="227" t="s">
        <v>21</v>
      </c>
      <c r="N140" s="228" t="s">
        <v>43</v>
      </c>
      <c r="O140" s="4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AR140" s="23" t="s">
        <v>135</v>
      </c>
      <c r="AT140" s="23" t="s">
        <v>130</v>
      </c>
      <c r="AU140" s="23" t="s">
        <v>82</v>
      </c>
      <c r="AY140" s="23" t="s">
        <v>128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23" t="s">
        <v>80</v>
      </c>
      <c r="BK140" s="231">
        <f>ROUND(I140*H140,2)</f>
        <v>0</v>
      </c>
      <c r="BL140" s="23" t="s">
        <v>135</v>
      </c>
      <c r="BM140" s="23" t="s">
        <v>237</v>
      </c>
    </row>
    <row r="141" s="1" customFormat="1">
      <c r="B141" s="45"/>
      <c r="C141" s="73"/>
      <c r="D141" s="232" t="s">
        <v>137</v>
      </c>
      <c r="E141" s="73"/>
      <c r="F141" s="233" t="s">
        <v>238</v>
      </c>
      <c r="G141" s="73"/>
      <c r="H141" s="73"/>
      <c r="I141" s="190"/>
      <c r="J141" s="73"/>
      <c r="K141" s="73"/>
      <c r="L141" s="71"/>
      <c r="M141" s="234"/>
      <c r="N141" s="46"/>
      <c r="O141" s="46"/>
      <c r="P141" s="46"/>
      <c r="Q141" s="46"/>
      <c r="R141" s="46"/>
      <c r="S141" s="46"/>
      <c r="T141" s="94"/>
      <c r="AT141" s="23" t="s">
        <v>137</v>
      </c>
      <c r="AU141" s="23" t="s">
        <v>82</v>
      </c>
    </row>
    <row r="142" s="11" customFormat="1">
      <c r="B142" s="235"/>
      <c r="C142" s="236"/>
      <c r="D142" s="232" t="s">
        <v>139</v>
      </c>
      <c r="E142" s="237" t="s">
        <v>21</v>
      </c>
      <c r="F142" s="238" t="s">
        <v>239</v>
      </c>
      <c r="G142" s="236"/>
      <c r="H142" s="239">
        <v>11.25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AT142" s="245" t="s">
        <v>139</v>
      </c>
      <c r="AU142" s="245" t="s">
        <v>82</v>
      </c>
      <c r="AV142" s="11" t="s">
        <v>82</v>
      </c>
      <c r="AW142" s="11" t="s">
        <v>35</v>
      </c>
      <c r="AX142" s="11" t="s">
        <v>72</v>
      </c>
      <c r="AY142" s="245" t="s">
        <v>128</v>
      </c>
    </row>
    <row r="143" s="11" customFormat="1">
      <c r="B143" s="235"/>
      <c r="C143" s="236"/>
      <c r="D143" s="232" t="s">
        <v>139</v>
      </c>
      <c r="E143" s="237" t="s">
        <v>21</v>
      </c>
      <c r="F143" s="238" t="s">
        <v>240</v>
      </c>
      <c r="G143" s="236"/>
      <c r="H143" s="239">
        <v>10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AT143" s="245" t="s">
        <v>139</v>
      </c>
      <c r="AU143" s="245" t="s">
        <v>82</v>
      </c>
      <c r="AV143" s="11" t="s">
        <v>82</v>
      </c>
      <c r="AW143" s="11" t="s">
        <v>35</v>
      </c>
      <c r="AX143" s="11" t="s">
        <v>72</v>
      </c>
      <c r="AY143" s="245" t="s">
        <v>128</v>
      </c>
    </row>
    <row r="144" s="12" customFormat="1">
      <c r="B144" s="246"/>
      <c r="C144" s="247"/>
      <c r="D144" s="232" t="s">
        <v>139</v>
      </c>
      <c r="E144" s="248" t="s">
        <v>21</v>
      </c>
      <c r="F144" s="249" t="s">
        <v>241</v>
      </c>
      <c r="G144" s="247"/>
      <c r="H144" s="250">
        <v>21.25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139</v>
      </c>
      <c r="AU144" s="256" t="s">
        <v>82</v>
      </c>
      <c r="AV144" s="12" t="s">
        <v>135</v>
      </c>
      <c r="AW144" s="12" t="s">
        <v>35</v>
      </c>
      <c r="AX144" s="12" t="s">
        <v>80</v>
      </c>
      <c r="AY144" s="256" t="s">
        <v>128</v>
      </c>
    </row>
    <row r="145" s="1" customFormat="1" ht="38.25" customHeight="1">
      <c r="B145" s="45"/>
      <c r="C145" s="220" t="s">
        <v>242</v>
      </c>
      <c r="D145" s="220" t="s">
        <v>130</v>
      </c>
      <c r="E145" s="221" t="s">
        <v>243</v>
      </c>
      <c r="F145" s="222" t="s">
        <v>244</v>
      </c>
      <c r="G145" s="223" t="s">
        <v>215</v>
      </c>
      <c r="H145" s="224">
        <v>2.125</v>
      </c>
      <c r="I145" s="225"/>
      <c r="J145" s="226">
        <f>ROUND(I145*H145,2)</f>
        <v>0</v>
      </c>
      <c r="K145" s="222" t="s">
        <v>134</v>
      </c>
      <c r="L145" s="71"/>
      <c r="M145" s="227" t="s">
        <v>21</v>
      </c>
      <c r="N145" s="228" t="s">
        <v>43</v>
      </c>
      <c r="O145" s="46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AR145" s="23" t="s">
        <v>135</v>
      </c>
      <c r="AT145" s="23" t="s">
        <v>130</v>
      </c>
      <c r="AU145" s="23" t="s">
        <v>82</v>
      </c>
      <c r="AY145" s="23" t="s">
        <v>128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23" t="s">
        <v>80</v>
      </c>
      <c r="BK145" s="231">
        <f>ROUND(I145*H145,2)</f>
        <v>0</v>
      </c>
      <c r="BL145" s="23" t="s">
        <v>135</v>
      </c>
      <c r="BM145" s="23" t="s">
        <v>245</v>
      </c>
    </row>
    <row r="146" s="1" customFormat="1">
      <c r="B146" s="45"/>
      <c r="C146" s="73"/>
      <c r="D146" s="232" t="s">
        <v>137</v>
      </c>
      <c r="E146" s="73"/>
      <c r="F146" s="233" t="s">
        <v>238</v>
      </c>
      <c r="G146" s="73"/>
      <c r="H146" s="73"/>
      <c r="I146" s="190"/>
      <c r="J146" s="73"/>
      <c r="K146" s="73"/>
      <c r="L146" s="71"/>
      <c r="M146" s="234"/>
      <c r="N146" s="46"/>
      <c r="O146" s="46"/>
      <c r="P146" s="46"/>
      <c r="Q146" s="46"/>
      <c r="R146" s="46"/>
      <c r="S146" s="46"/>
      <c r="T146" s="94"/>
      <c r="AT146" s="23" t="s">
        <v>137</v>
      </c>
      <c r="AU146" s="23" t="s">
        <v>82</v>
      </c>
    </row>
    <row r="147" s="11" customFormat="1">
      <c r="B147" s="235"/>
      <c r="C147" s="236"/>
      <c r="D147" s="232" t="s">
        <v>139</v>
      </c>
      <c r="E147" s="236"/>
      <c r="F147" s="238" t="s">
        <v>246</v>
      </c>
      <c r="G147" s="236"/>
      <c r="H147" s="239">
        <v>2.125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AT147" s="245" t="s">
        <v>139</v>
      </c>
      <c r="AU147" s="245" t="s">
        <v>82</v>
      </c>
      <c r="AV147" s="11" t="s">
        <v>82</v>
      </c>
      <c r="AW147" s="11" t="s">
        <v>6</v>
      </c>
      <c r="AX147" s="11" t="s">
        <v>80</v>
      </c>
      <c r="AY147" s="245" t="s">
        <v>128</v>
      </c>
    </row>
    <row r="148" s="1" customFormat="1" ht="25.5" customHeight="1">
      <c r="B148" s="45"/>
      <c r="C148" s="220" t="s">
        <v>247</v>
      </c>
      <c r="D148" s="220" t="s">
        <v>130</v>
      </c>
      <c r="E148" s="221" t="s">
        <v>248</v>
      </c>
      <c r="F148" s="222" t="s">
        <v>249</v>
      </c>
      <c r="G148" s="223" t="s">
        <v>133</v>
      </c>
      <c r="H148" s="224">
        <v>29</v>
      </c>
      <c r="I148" s="225"/>
      <c r="J148" s="226">
        <f>ROUND(I148*H148,2)</f>
        <v>0</v>
      </c>
      <c r="K148" s="222" t="s">
        <v>134</v>
      </c>
      <c r="L148" s="71"/>
      <c r="M148" s="227" t="s">
        <v>21</v>
      </c>
      <c r="N148" s="228" t="s">
        <v>43</v>
      </c>
      <c r="O148" s="46"/>
      <c r="P148" s="229">
        <f>O148*H148</f>
        <v>0</v>
      </c>
      <c r="Q148" s="229">
        <v>0.00084000000000000003</v>
      </c>
      <c r="R148" s="229">
        <f>Q148*H148</f>
        <v>0.02436</v>
      </c>
      <c r="S148" s="229">
        <v>0</v>
      </c>
      <c r="T148" s="230">
        <f>S148*H148</f>
        <v>0</v>
      </c>
      <c r="AR148" s="23" t="s">
        <v>135</v>
      </c>
      <c r="AT148" s="23" t="s">
        <v>130</v>
      </c>
      <c r="AU148" s="23" t="s">
        <v>82</v>
      </c>
      <c r="AY148" s="23" t="s">
        <v>128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23" t="s">
        <v>80</v>
      </c>
      <c r="BK148" s="231">
        <f>ROUND(I148*H148,2)</f>
        <v>0</v>
      </c>
      <c r="BL148" s="23" t="s">
        <v>135</v>
      </c>
      <c r="BM148" s="23" t="s">
        <v>250</v>
      </c>
    </row>
    <row r="149" s="1" customFormat="1">
      <c r="B149" s="45"/>
      <c r="C149" s="73"/>
      <c r="D149" s="232" t="s">
        <v>137</v>
      </c>
      <c r="E149" s="73"/>
      <c r="F149" s="233" t="s">
        <v>251</v>
      </c>
      <c r="G149" s="73"/>
      <c r="H149" s="73"/>
      <c r="I149" s="190"/>
      <c r="J149" s="73"/>
      <c r="K149" s="73"/>
      <c r="L149" s="71"/>
      <c r="M149" s="234"/>
      <c r="N149" s="46"/>
      <c r="O149" s="46"/>
      <c r="P149" s="46"/>
      <c r="Q149" s="46"/>
      <c r="R149" s="46"/>
      <c r="S149" s="46"/>
      <c r="T149" s="94"/>
      <c r="AT149" s="23" t="s">
        <v>137</v>
      </c>
      <c r="AU149" s="23" t="s">
        <v>82</v>
      </c>
    </row>
    <row r="150" s="11" customFormat="1">
      <c r="B150" s="235"/>
      <c r="C150" s="236"/>
      <c r="D150" s="232" t="s">
        <v>139</v>
      </c>
      <c r="E150" s="237" t="s">
        <v>21</v>
      </c>
      <c r="F150" s="238" t="s">
        <v>252</v>
      </c>
      <c r="G150" s="236"/>
      <c r="H150" s="239">
        <v>15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AT150" s="245" t="s">
        <v>139</v>
      </c>
      <c r="AU150" s="245" t="s">
        <v>82</v>
      </c>
      <c r="AV150" s="11" t="s">
        <v>82</v>
      </c>
      <c r="AW150" s="11" t="s">
        <v>35</v>
      </c>
      <c r="AX150" s="11" t="s">
        <v>72</v>
      </c>
      <c r="AY150" s="245" t="s">
        <v>128</v>
      </c>
    </row>
    <row r="151" s="11" customFormat="1">
      <c r="B151" s="235"/>
      <c r="C151" s="236"/>
      <c r="D151" s="232" t="s">
        <v>139</v>
      </c>
      <c r="E151" s="237" t="s">
        <v>21</v>
      </c>
      <c r="F151" s="238" t="s">
        <v>253</v>
      </c>
      <c r="G151" s="236"/>
      <c r="H151" s="239">
        <v>14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139</v>
      </c>
      <c r="AU151" s="245" t="s">
        <v>82</v>
      </c>
      <c r="AV151" s="11" t="s">
        <v>82</v>
      </c>
      <c r="AW151" s="11" t="s">
        <v>35</v>
      </c>
      <c r="AX151" s="11" t="s">
        <v>72</v>
      </c>
      <c r="AY151" s="245" t="s">
        <v>128</v>
      </c>
    </row>
    <row r="152" s="12" customFormat="1">
      <c r="B152" s="246"/>
      <c r="C152" s="247"/>
      <c r="D152" s="232" t="s">
        <v>139</v>
      </c>
      <c r="E152" s="248" t="s">
        <v>21</v>
      </c>
      <c r="F152" s="249" t="s">
        <v>241</v>
      </c>
      <c r="G152" s="247"/>
      <c r="H152" s="250">
        <v>29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AT152" s="256" t="s">
        <v>139</v>
      </c>
      <c r="AU152" s="256" t="s">
        <v>82</v>
      </c>
      <c r="AV152" s="12" t="s">
        <v>135</v>
      </c>
      <c r="AW152" s="12" t="s">
        <v>35</v>
      </c>
      <c r="AX152" s="12" t="s">
        <v>80</v>
      </c>
      <c r="AY152" s="256" t="s">
        <v>128</v>
      </c>
    </row>
    <row r="153" s="1" customFormat="1" ht="25.5" customHeight="1">
      <c r="B153" s="45"/>
      <c r="C153" s="220" t="s">
        <v>254</v>
      </c>
      <c r="D153" s="220" t="s">
        <v>130</v>
      </c>
      <c r="E153" s="221" t="s">
        <v>255</v>
      </c>
      <c r="F153" s="222" t="s">
        <v>256</v>
      </c>
      <c r="G153" s="223" t="s">
        <v>133</v>
      </c>
      <c r="H153" s="224">
        <v>29</v>
      </c>
      <c r="I153" s="225"/>
      <c r="J153" s="226">
        <f>ROUND(I153*H153,2)</f>
        <v>0</v>
      </c>
      <c r="K153" s="222" t="s">
        <v>134</v>
      </c>
      <c r="L153" s="71"/>
      <c r="M153" s="227" t="s">
        <v>21</v>
      </c>
      <c r="N153" s="228" t="s">
        <v>43</v>
      </c>
      <c r="O153" s="46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AR153" s="23" t="s">
        <v>135</v>
      </c>
      <c r="AT153" s="23" t="s">
        <v>130</v>
      </c>
      <c r="AU153" s="23" t="s">
        <v>82</v>
      </c>
      <c r="AY153" s="23" t="s">
        <v>128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23" t="s">
        <v>80</v>
      </c>
      <c r="BK153" s="231">
        <f>ROUND(I153*H153,2)</f>
        <v>0</v>
      </c>
      <c r="BL153" s="23" t="s">
        <v>135</v>
      </c>
      <c r="BM153" s="23" t="s">
        <v>257</v>
      </c>
    </row>
    <row r="154" s="1" customFormat="1" ht="38.25" customHeight="1">
      <c r="B154" s="45"/>
      <c r="C154" s="220" t="s">
        <v>258</v>
      </c>
      <c r="D154" s="220" t="s">
        <v>130</v>
      </c>
      <c r="E154" s="221" t="s">
        <v>259</v>
      </c>
      <c r="F154" s="222" t="s">
        <v>260</v>
      </c>
      <c r="G154" s="223" t="s">
        <v>149</v>
      </c>
      <c r="H154" s="224">
        <v>1</v>
      </c>
      <c r="I154" s="225"/>
      <c r="J154" s="226">
        <f>ROUND(I154*H154,2)</f>
        <v>0</v>
      </c>
      <c r="K154" s="222" t="s">
        <v>134</v>
      </c>
      <c r="L154" s="71"/>
      <c r="M154" s="227" t="s">
        <v>21</v>
      </c>
      <c r="N154" s="228" t="s">
        <v>43</v>
      </c>
      <c r="O154" s="4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AR154" s="23" t="s">
        <v>135</v>
      </c>
      <c r="AT154" s="23" t="s">
        <v>130</v>
      </c>
      <c r="AU154" s="23" t="s">
        <v>82</v>
      </c>
      <c r="AY154" s="23" t="s">
        <v>128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135</v>
      </c>
      <c r="BM154" s="23" t="s">
        <v>261</v>
      </c>
    </row>
    <row r="155" s="1" customFormat="1">
      <c r="B155" s="45"/>
      <c r="C155" s="73"/>
      <c r="D155" s="232" t="s">
        <v>137</v>
      </c>
      <c r="E155" s="73"/>
      <c r="F155" s="233" t="s">
        <v>262</v>
      </c>
      <c r="G155" s="73"/>
      <c r="H155" s="73"/>
      <c r="I155" s="190"/>
      <c r="J155" s="73"/>
      <c r="K155" s="73"/>
      <c r="L155" s="71"/>
      <c r="M155" s="234"/>
      <c r="N155" s="46"/>
      <c r="O155" s="46"/>
      <c r="P155" s="46"/>
      <c r="Q155" s="46"/>
      <c r="R155" s="46"/>
      <c r="S155" s="46"/>
      <c r="T155" s="94"/>
      <c r="AT155" s="23" t="s">
        <v>137</v>
      </c>
      <c r="AU155" s="23" t="s">
        <v>82</v>
      </c>
    </row>
    <row r="156" s="1" customFormat="1" ht="38.25" customHeight="1">
      <c r="B156" s="45"/>
      <c r="C156" s="220" t="s">
        <v>263</v>
      </c>
      <c r="D156" s="220" t="s">
        <v>130</v>
      </c>
      <c r="E156" s="221" t="s">
        <v>264</v>
      </c>
      <c r="F156" s="222" t="s">
        <v>265</v>
      </c>
      <c r="G156" s="223" t="s">
        <v>149</v>
      </c>
      <c r="H156" s="224">
        <v>2</v>
      </c>
      <c r="I156" s="225"/>
      <c r="J156" s="226">
        <f>ROUND(I156*H156,2)</f>
        <v>0</v>
      </c>
      <c r="K156" s="222" t="s">
        <v>134</v>
      </c>
      <c r="L156" s="71"/>
      <c r="M156" s="227" t="s">
        <v>21</v>
      </c>
      <c r="N156" s="228" t="s">
        <v>43</v>
      </c>
      <c r="O156" s="46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AR156" s="23" t="s">
        <v>135</v>
      </c>
      <c r="AT156" s="23" t="s">
        <v>130</v>
      </c>
      <c r="AU156" s="23" t="s">
        <v>82</v>
      </c>
      <c r="AY156" s="23" t="s">
        <v>128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23" t="s">
        <v>80</v>
      </c>
      <c r="BK156" s="231">
        <f>ROUND(I156*H156,2)</f>
        <v>0</v>
      </c>
      <c r="BL156" s="23" t="s">
        <v>135</v>
      </c>
      <c r="BM156" s="23" t="s">
        <v>266</v>
      </c>
    </row>
    <row r="157" s="1" customFormat="1">
      <c r="B157" s="45"/>
      <c r="C157" s="73"/>
      <c r="D157" s="232" t="s">
        <v>137</v>
      </c>
      <c r="E157" s="73"/>
      <c r="F157" s="233" t="s">
        <v>262</v>
      </c>
      <c r="G157" s="73"/>
      <c r="H157" s="73"/>
      <c r="I157" s="190"/>
      <c r="J157" s="73"/>
      <c r="K157" s="73"/>
      <c r="L157" s="71"/>
      <c r="M157" s="234"/>
      <c r="N157" s="46"/>
      <c r="O157" s="46"/>
      <c r="P157" s="46"/>
      <c r="Q157" s="46"/>
      <c r="R157" s="46"/>
      <c r="S157" s="46"/>
      <c r="T157" s="94"/>
      <c r="AT157" s="23" t="s">
        <v>137</v>
      </c>
      <c r="AU157" s="23" t="s">
        <v>82</v>
      </c>
    </row>
    <row r="158" s="1" customFormat="1" ht="38.25" customHeight="1">
      <c r="B158" s="45"/>
      <c r="C158" s="220" t="s">
        <v>267</v>
      </c>
      <c r="D158" s="220" t="s">
        <v>130</v>
      </c>
      <c r="E158" s="221" t="s">
        <v>268</v>
      </c>
      <c r="F158" s="222" t="s">
        <v>269</v>
      </c>
      <c r="G158" s="223" t="s">
        <v>149</v>
      </c>
      <c r="H158" s="224">
        <v>2</v>
      </c>
      <c r="I158" s="225"/>
      <c r="J158" s="226">
        <f>ROUND(I158*H158,2)</f>
        <v>0</v>
      </c>
      <c r="K158" s="222" t="s">
        <v>134</v>
      </c>
      <c r="L158" s="71"/>
      <c r="M158" s="227" t="s">
        <v>21</v>
      </c>
      <c r="N158" s="228" t="s">
        <v>43</v>
      </c>
      <c r="O158" s="46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AR158" s="23" t="s">
        <v>135</v>
      </c>
      <c r="AT158" s="23" t="s">
        <v>130</v>
      </c>
      <c r="AU158" s="23" t="s">
        <v>82</v>
      </c>
      <c r="AY158" s="23" t="s">
        <v>128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23" t="s">
        <v>80</v>
      </c>
      <c r="BK158" s="231">
        <f>ROUND(I158*H158,2)</f>
        <v>0</v>
      </c>
      <c r="BL158" s="23" t="s">
        <v>135</v>
      </c>
      <c r="BM158" s="23" t="s">
        <v>270</v>
      </c>
    </row>
    <row r="159" s="1" customFormat="1">
      <c r="B159" s="45"/>
      <c r="C159" s="73"/>
      <c r="D159" s="232" t="s">
        <v>137</v>
      </c>
      <c r="E159" s="73"/>
      <c r="F159" s="233" t="s">
        <v>262</v>
      </c>
      <c r="G159" s="73"/>
      <c r="H159" s="73"/>
      <c r="I159" s="190"/>
      <c r="J159" s="73"/>
      <c r="K159" s="73"/>
      <c r="L159" s="71"/>
      <c r="M159" s="234"/>
      <c r="N159" s="46"/>
      <c r="O159" s="46"/>
      <c r="P159" s="46"/>
      <c r="Q159" s="46"/>
      <c r="R159" s="46"/>
      <c r="S159" s="46"/>
      <c r="T159" s="94"/>
      <c r="AT159" s="23" t="s">
        <v>137</v>
      </c>
      <c r="AU159" s="23" t="s">
        <v>82</v>
      </c>
    </row>
    <row r="160" s="1" customFormat="1" ht="38.25" customHeight="1">
      <c r="B160" s="45"/>
      <c r="C160" s="220" t="s">
        <v>271</v>
      </c>
      <c r="D160" s="220" t="s">
        <v>130</v>
      </c>
      <c r="E160" s="221" t="s">
        <v>272</v>
      </c>
      <c r="F160" s="222" t="s">
        <v>273</v>
      </c>
      <c r="G160" s="223" t="s">
        <v>149</v>
      </c>
      <c r="H160" s="224">
        <v>1</v>
      </c>
      <c r="I160" s="225"/>
      <c r="J160" s="226">
        <f>ROUND(I160*H160,2)</f>
        <v>0</v>
      </c>
      <c r="K160" s="222" t="s">
        <v>134</v>
      </c>
      <c r="L160" s="71"/>
      <c r="M160" s="227" t="s">
        <v>21</v>
      </c>
      <c r="N160" s="228" t="s">
        <v>43</v>
      </c>
      <c r="O160" s="4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AR160" s="23" t="s">
        <v>135</v>
      </c>
      <c r="AT160" s="23" t="s">
        <v>130</v>
      </c>
      <c r="AU160" s="23" t="s">
        <v>82</v>
      </c>
      <c r="AY160" s="23" t="s">
        <v>128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135</v>
      </c>
      <c r="BM160" s="23" t="s">
        <v>274</v>
      </c>
    </row>
    <row r="161" s="1" customFormat="1">
      <c r="B161" s="45"/>
      <c r="C161" s="73"/>
      <c r="D161" s="232" t="s">
        <v>137</v>
      </c>
      <c r="E161" s="73"/>
      <c r="F161" s="233" t="s">
        <v>262</v>
      </c>
      <c r="G161" s="73"/>
      <c r="H161" s="73"/>
      <c r="I161" s="190"/>
      <c r="J161" s="73"/>
      <c r="K161" s="73"/>
      <c r="L161" s="71"/>
      <c r="M161" s="234"/>
      <c r="N161" s="46"/>
      <c r="O161" s="46"/>
      <c r="P161" s="46"/>
      <c r="Q161" s="46"/>
      <c r="R161" s="46"/>
      <c r="S161" s="46"/>
      <c r="T161" s="94"/>
      <c r="AT161" s="23" t="s">
        <v>137</v>
      </c>
      <c r="AU161" s="23" t="s">
        <v>82</v>
      </c>
    </row>
    <row r="162" s="1" customFormat="1" ht="38.25" customHeight="1">
      <c r="B162" s="45"/>
      <c r="C162" s="220" t="s">
        <v>275</v>
      </c>
      <c r="D162" s="220" t="s">
        <v>130</v>
      </c>
      <c r="E162" s="221" t="s">
        <v>276</v>
      </c>
      <c r="F162" s="222" t="s">
        <v>277</v>
      </c>
      <c r="G162" s="223" t="s">
        <v>149</v>
      </c>
      <c r="H162" s="224">
        <v>1</v>
      </c>
      <c r="I162" s="225"/>
      <c r="J162" s="226">
        <f>ROUND(I162*H162,2)</f>
        <v>0</v>
      </c>
      <c r="K162" s="222" t="s">
        <v>134</v>
      </c>
      <c r="L162" s="71"/>
      <c r="M162" s="227" t="s">
        <v>21</v>
      </c>
      <c r="N162" s="228" t="s">
        <v>43</v>
      </c>
      <c r="O162" s="46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AR162" s="23" t="s">
        <v>135</v>
      </c>
      <c r="AT162" s="23" t="s">
        <v>130</v>
      </c>
      <c r="AU162" s="23" t="s">
        <v>82</v>
      </c>
      <c r="AY162" s="23" t="s">
        <v>128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23" t="s">
        <v>80</v>
      </c>
      <c r="BK162" s="231">
        <f>ROUND(I162*H162,2)</f>
        <v>0</v>
      </c>
      <c r="BL162" s="23" t="s">
        <v>135</v>
      </c>
      <c r="BM162" s="23" t="s">
        <v>278</v>
      </c>
    </row>
    <row r="163" s="1" customFormat="1">
      <c r="B163" s="45"/>
      <c r="C163" s="73"/>
      <c r="D163" s="232" t="s">
        <v>137</v>
      </c>
      <c r="E163" s="73"/>
      <c r="F163" s="233" t="s">
        <v>262</v>
      </c>
      <c r="G163" s="73"/>
      <c r="H163" s="73"/>
      <c r="I163" s="190"/>
      <c r="J163" s="73"/>
      <c r="K163" s="73"/>
      <c r="L163" s="71"/>
      <c r="M163" s="234"/>
      <c r="N163" s="46"/>
      <c r="O163" s="46"/>
      <c r="P163" s="46"/>
      <c r="Q163" s="46"/>
      <c r="R163" s="46"/>
      <c r="S163" s="46"/>
      <c r="T163" s="94"/>
      <c r="AT163" s="23" t="s">
        <v>137</v>
      </c>
      <c r="AU163" s="23" t="s">
        <v>82</v>
      </c>
    </row>
    <row r="164" s="1" customFormat="1" ht="38.25" customHeight="1">
      <c r="B164" s="45"/>
      <c r="C164" s="220" t="s">
        <v>279</v>
      </c>
      <c r="D164" s="220" t="s">
        <v>130</v>
      </c>
      <c r="E164" s="221" t="s">
        <v>280</v>
      </c>
      <c r="F164" s="222" t="s">
        <v>281</v>
      </c>
      <c r="G164" s="223" t="s">
        <v>149</v>
      </c>
      <c r="H164" s="224">
        <v>2</v>
      </c>
      <c r="I164" s="225"/>
      <c r="J164" s="226">
        <f>ROUND(I164*H164,2)</f>
        <v>0</v>
      </c>
      <c r="K164" s="222" t="s">
        <v>134</v>
      </c>
      <c r="L164" s="71"/>
      <c r="M164" s="227" t="s">
        <v>21</v>
      </c>
      <c r="N164" s="228" t="s">
        <v>43</v>
      </c>
      <c r="O164" s="46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AR164" s="23" t="s">
        <v>135</v>
      </c>
      <c r="AT164" s="23" t="s">
        <v>130</v>
      </c>
      <c r="AU164" s="23" t="s">
        <v>82</v>
      </c>
      <c r="AY164" s="23" t="s">
        <v>128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23" t="s">
        <v>80</v>
      </c>
      <c r="BK164" s="231">
        <f>ROUND(I164*H164,2)</f>
        <v>0</v>
      </c>
      <c r="BL164" s="23" t="s">
        <v>135</v>
      </c>
      <c r="BM164" s="23" t="s">
        <v>282</v>
      </c>
    </row>
    <row r="165" s="1" customFormat="1">
      <c r="B165" s="45"/>
      <c r="C165" s="73"/>
      <c r="D165" s="232" t="s">
        <v>137</v>
      </c>
      <c r="E165" s="73"/>
      <c r="F165" s="233" t="s">
        <v>262</v>
      </c>
      <c r="G165" s="73"/>
      <c r="H165" s="73"/>
      <c r="I165" s="190"/>
      <c r="J165" s="73"/>
      <c r="K165" s="73"/>
      <c r="L165" s="71"/>
      <c r="M165" s="234"/>
      <c r="N165" s="46"/>
      <c r="O165" s="46"/>
      <c r="P165" s="46"/>
      <c r="Q165" s="46"/>
      <c r="R165" s="46"/>
      <c r="S165" s="46"/>
      <c r="T165" s="94"/>
      <c r="AT165" s="23" t="s">
        <v>137</v>
      </c>
      <c r="AU165" s="23" t="s">
        <v>82</v>
      </c>
    </row>
    <row r="166" s="1" customFormat="1" ht="38.25" customHeight="1">
      <c r="B166" s="45"/>
      <c r="C166" s="220" t="s">
        <v>283</v>
      </c>
      <c r="D166" s="220" t="s">
        <v>130</v>
      </c>
      <c r="E166" s="221" t="s">
        <v>284</v>
      </c>
      <c r="F166" s="222" t="s">
        <v>285</v>
      </c>
      <c r="G166" s="223" t="s">
        <v>149</v>
      </c>
      <c r="H166" s="224">
        <v>2</v>
      </c>
      <c r="I166" s="225"/>
      <c r="J166" s="226">
        <f>ROUND(I166*H166,2)</f>
        <v>0</v>
      </c>
      <c r="K166" s="222" t="s">
        <v>134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AR166" s="23" t="s">
        <v>135</v>
      </c>
      <c r="AT166" s="23" t="s">
        <v>130</v>
      </c>
      <c r="AU166" s="23" t="s">
        <v>82</v>
      </c>
      <c r="AY166" s="23" t="s">
        <v>128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135</v>
      </c>
      <c r="BM166" s="23" t="s">
        <v>286</v>
      </c>
    </row>
    <row r="167" s="1" customFormat="1">
      <c r="B167" s="45"/>
      <c r="C167" s="73"/>
      <c r="D167" s="232" t="s">
        <v>137</v>
      </c>
      <c r="E167" s="73"/>
      <c r="F167" s="233" t="s">
        <v>262</v>
      </c>
      <c r="G167" s="73"/>
      <c r="H167" s="73"/>
      <c r="I167" s="190"/>
      <c r="J167" s="73"/>
      <c r="K167" s="73"/>
      <c r="L167" s="71"/>
      <c r="M167" s="234"/>
      <c r="N167" s="46"/>
      <c r="O167" s="46"/>
      <c r="P167" s="46"/>
      <c r="Q167" s="46"/>
      <c r="R167" s="46"/>
      <c r="S167" s="46"/>
      <c r="T167" s="94"/>
      <c r="AT167" s="23" t="s">
        <v>137</v>
      </c>
      <c r="AU167" s="23" t="s">
        <v>82</v>
      </c>
    </row>
    <row r="168" s="1" customFormat="1" ht="38.25" customHeight="1">
      <c r="B168" s="45"/>
      <c r="C168" s="220" t="s">
        <v>287</v>
      </c>
      <c r="D168" s="220" t="s">
        <v>130</v>
      </c>
      <c r="E168" s="221" t="s">
        <v>288</v>
      </c>
      <c r="F168" s="222" t="s">
        <v>289</v>
      </c>
      <c r="G168" s="223" t="s">
        <v>149</v>
      </c>
      <c r="H168" s="224">
        <v>1</v>
      </c>
      <c r="I168" s="225"/>
      <c r="J168" s="226">
        <f>ROUND(I168*H168,2)</f>
        <v>0</v>
      </c>
      <c r="K168" s="222" t="s">
        <v>134</v>
      </c>
      <c r="L168" s="71"/>
      <c r="M168" s="227" t="s">
        <v>21</v>
      </c>
      <c r="N168" s="228" t="s">
        <v>43</v>
      </c>
      <c r="O168" s="46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AR168" s="23" t="s">
        <v>135</v>
      </c>
      <c r="AT168" s="23" t="s">
        <v>130</v>
      </c>
      <c r="AU168" s="23" t="s">
        <v>82</v>
      </c>
      <c r="AY168" s="23" t="s">
        <v>128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23" t="s">
        <v>80</v>
      </c>
      <c r="BK168" s="231">
        <f>ROUND(I168*H168,2)</f>
        <v>0</v>
      </c>
      <c r="BL168" s="23" t="s">
        <v>135</v>
      </c>
      <c r="BM168" s="23" t="s">
        <v>290</v>
      </c>
    </row>
    <row r="169" s="1" customFormat="1">
      <c r="B169" s="45"/>
      <c r="C169" s="73"/>
      <c r="D169" s="232" t="s">
        <v>137</v>
      </c>
      <c r="E169" s="73"/>
      <c r="F169" s="233" t="s">
        <v>262</v>
      </c>
      <c r="G169" s="73"/>
      <c r="H169" s="73"/>
      <c r="I169" s="190"/>
      <c r="J169" s="73"/>
      <c r="K169" s="73"/>
      <c r="L169" s="71"/>
      <c r="M169" s="234"/>
      <c r="N169" s="46"/>
      <c r="O169" s="46"/>
      <c r="P169" s="46"/>
      <c r="Q169" s="46"/>
      <c r="R169" s="46"/>
      <c r="S169" s="46"/>
      <c r="T169" s="94"/>
      <c r="AT169" s="23" t="s">
        <v>137</v>
      </c>
      <c r="AU169" s="23" t="s">
        <v>82</v>
      </c>
    </row>
    <row r="170" s="1" customFormat="1" ht="25.5" customHeight="1">
      <c r="B170" s="45"/>
      <c r="C170" s="220" t="s">
        <v>291</v>
      </c>
      <c r="D170" s="220" t="s">
        <v>130</v>
      </c>
      <c r="E170" s="221" t="s">
        <v>292</v>
      </c>
      <c r="F170" s="222" t="s">
        <v>293</v>
      </c>
      <c r="G170" s="223" t="s">
        <v>149</v>
      </c>
      <c r="H170" s="224">
        <v>1</v>
      </c>
      <c r="I170" s="225"/>
      <c r="J170" s="226">
        <f>ROUND(I170*H170,2)</f>
        <v>0</v>
      </c>
      <c r="K170" s="222" t="s">
        <v>134</v>
      </c>
      <c r="L170" s="71"/>
      <c r="M170" s="227" t="s">
        <v>21</v>
      </c>
      <c r="N170" s="228" t="s">
        <v>43</v>
      </c>
      <c r="O170" s="46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AR170" s="23" t="s">
        <v>135</v>
      </c>
      <c r="AT170" s="23" t="s">
        <v>130</v>
      </c>
      <c r="AU170" s="23" t="s">
        <v>82</v>
      </c>
      <c r="AY170" s="23" t="s">
        <v>128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23" t="s">
        <v>80</v>
      </c>
      <c r="BK170" s="231">
        <f>ROUND(I170*H170,2)</f>
        <v>0</v>
      </c>
      <c r="BL170" s="23" t="s">
        <v>135</v>
      </c>
      <c r="BM170" s="23" t="s">
        <v>294</v>
      </c>
    </row>
    <row r="171" s="1" customFormat="1">
      <c r="B171" s="45"/>
      <c r="C171" s="73"/>
      <c r="D171" s="232" t="s">
        <v>137</v>
      </c>
      <c r="E171" s="73"/>
      <c r="F171" s="233" t="s">
        <v>262</v>
      </c>
      <c r="G171" s="73"/>
      <c r="H171" s="73"/>
      <c r="I171" s="190"/>
      <c r="J171" s="73"/>
      <c r="K171" s="73"/>
      <c r="L171" s="71"/>
      <c r="M171" s="234"/>
      <c r="N171" s="46"/>
      <c r="O171" s="46"/>
      <c r="P171" s="46"/>
      <c r="Q171" s="46"/>
      <c r="R171" s="46"/>
      <c r="S171" s="46"/>
      <c r="T171" s="94"/>
      <c r="AT171" s="23" t="s">
        <v>137</v>
      </c>
      <c r="AU171" s="23" t="s">
        <v>82</v>
      </c>
    </row>
    <row r="172" s="1" customFormat="1" ht="25.5" customHeight="1">
      <c r="B172" s="45"/>
      <c r="C172" s="220" t="s">
        <v>295</v>
      </c>
      <c r="D172" s="220" t="s">
        <v>130</v>
      </c>
      <c r="E172" s="221" t="s">
        <v>296</v>
      </c>
      <c r="F172" s="222" t="s">
        <v>297</v>
      </c>
      <c r="G172" s="223" t="s">
        <v>149</v>
      </c>
      <c r="H172" s="224">
        <v>2</v>
      </c>
      <c r="I172" s="225"/>
      <c r="J172" s="226">
        <f>ROUND(I172*H172,2)</f>
        <v>0</v>
      </c>
      <c r="K172" s="222" t="s">
        <v>134</v>
      </c>
      <c r="L172" s="71"/>
      <c r="M172" s="227" t="s">
        <v>21</v>
      </c>
      <c r="N172" s="228" t="s">
        <v>43</v>
      </c>
      <c r="O172" s="4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AR172" s="23" t="s">
        <v>135</v>
      </c>
      <c r="AT172" s="23" t="s">
        <v>130</v>
      </c>
      <c r="AU172" s="23" t="s">
        <v>82</v>
      </c>
      <c r="AY172" s="23" t="s">
        <v>128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23" t="s">
        <v>80</v>
      </c>
      <c r="BK172" s="231">
        <f>ROUND(I172*H172,2)</f>
        <v>0</v>
      </c>
      <c r="BL172" s="23" t="s">
        <v>135</v>
      </c>
      <c r="BM172" s="23" t="s">
        <v>298</v>
      </c>
    </row>
    <row r="173" s="1" customFormat="1">
      <c r="B173" s="45"/>
      <c r="C173" s="73"/>
      <c r="D173" s="232" t="s">
        <v>137</v>
      </c>
      <c r="E173" s="73"/>
      <c r="F173" s="233" t="s">
        <v>262</v>
      </c>
      <c r="G173" s="73"/>
      <c r="H173" s="73"/>
      <c r="I173" s="190"/>
      <c r="J173" s="73"/>
      <c r="K173" s="73"/>
      <c r="L173" s="71"/>
      <c r="M173" s="234"/>
      <c r="N173" s="46"/>
      <c r="O173" s="46"/>
      <c r="P173" s="46"/>
      <c r="Q173" s="46"/>
      <c r="R173" s="46"/>
      <c r="S173" s="46"/>
      <c r="T173" s="94"/>
      <c r="AT173" s="23" t="s">
        <v>137</v>
      </c>
      <c r="AU173" s="23" t="s">
        <v>82</v>
      </c>
    </row>
    <row r="174" s="1" customFormat="1" ht="25.5" customHeight="1">
      <c r="B174" s="45"/>
      <c r="C174" s="220" t="s">
        <v>299</v>
      </c>
      <c r="D174" s="220" t="s">
        <v>130</v>
      </c>
      <c r="E174" s="221" t="s">
        <v>300</v>
      </c>
      <c r="F174" s="222" t="s">
        <v>301</v>
      </c>
      <c r="G174" s="223" t="s">
        <v>149</v>
      </c>
      <c r="H174" s="224">
        <v>2</v>
      </c>
      <c r="I174" s="225"/>
      <c r="J174" s="226">
        <f>ROUND(I174*H174,2)</f>
        <v>0</v>
      </c>
      <c r="K174" s="222" t="s">
        <v>134</v>
      </c>
      <c r="L174" s="71"/>
      <c r="M174" s="227" t="s">
        <v>21</v>
      </c>
      <c r="N174" s="228" t="s">
        <v>43</v>
      </c>
      <c r="O174" s="46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AR174" s="23" t="s">
        <v>135</v>
      </c>
      <c r="AT174" s="23" t="s">
        <v>130</v>
      </c>
      <c r="AU174" s="23" t="s">
        <v>82</v>
      </c>
      <c r="AY174" s="23" t="s">
        <v>128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23" t="s">
        <v>80</v>
      </c>
      <c r="BK174" s="231">
        <f>ROUND(I174*H174,2)</f>
        <v>0</v>
      </c>
      <c r="BL174" s="23" t="s">
        <v>135</v>
      </c>
      <c r="BM174" s="23" t="s">
        <v>302</v>
      </c>
    </row>
    <row r="175" s="1" customFormat="1">
      <c r="B175" s="45"/>
      <c r="C175" s="73"/>
      <c r="D175" s="232" t="s">
        <v>137</v>
      </c>
      <c r="E175" s="73"/>
      <c r="F175" s="233" t="s">
        <v>262</v>
      </c>
      <c r="G175" s="73"/>
      <c r="H175" s="73"/>
      <c r="I175" s="190"/>
      <c r="J175" s="73"/>
      <c r="K175" s="73"/>
      <c r="L175" s="71"/>
      <c r="M175" s="234"/>
      <c r="N175" s="46"/>
      <c r="O175" s="46"/>
      <c r="P175" s="46"/>
      <c r="Q175" s="46"/>
      <c r="R175" s="46"/>
      <c r="S175" s="46"/>
      <c r="T175" s="94"/>
      <c r="AT175" s="23" t="s">
        <v>137</v>
      </c>
      <c r="AU175" s="23" t="s">
        <v>82</v>
      </c>
    </row>
    <row r="176" s="1" customFormat="1" ht="25.5" customHeight="1">
      <c r="B176" s="45"/>
      <c r="C176" s="220" t="s">
        <v>303</v>
      </c>
      <c r="D176" s="220" t="s">
        <v>130</v>
      </c>
      <c r="E176" s="221" t="s">
        <v>304</v>
      </c>
      <c r="F176" s="222" t="s">
        <v>305</v>
      </c>
      <c r="G176" s="223" t="s">
        <v>149</v>
      </c>
      <c r="H176" s="224">
        <v>1</v>
      </c>
      <c r="I176" s="225"/>
      <c r="J176" s="226">
        <f>ROUND(I176*H176,2)</f>
        <v>0</v>
      </c>
      <c r="K176" s="222" t="s">
        <v>134</v>
      </c>
      <c r="L176" s="71"/>
      <c r="M176" s="227" t="s">
        <v>21</v>
      </c>
      <c r="N176" s="228" t="s">
        <v>43</v>
      </c>
      <c r="O176" s="46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AR176" s="23" t="s">
        <v>135</v>
      </c>
      <c r="AT176" s="23" t="s">
        <v>130</v>
      </c>
      <c r="AU176" s="23" t="s">
        <v>82</v>
      </c>
      <c r="AY176" s="23" t="s">
        <v>128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23" t="s">
        <v>80</v>
      </c>
      <c r="BK176" s="231">
        <f>ROUND(I176*H176,2)</f>
        <v>0</v>
      </c>
      <c r="BL176" s="23" t="s">
        <v>135</v>
      </c>
      <c r="BM176" s="23" t="s">
        <v>306</v>
      </c>
    </row>
    <row r="177" s="1" customFormat="1">
      <c r="B177" s="45"/>
      <c r="C177" s="73"/>
      <c r="D177" s="232" t="s">
        <v>137</v>
      </c>
      <c r="E177" s="73"/>
      <c r="F177" s="233" t="s">
        <v>262</v>
      </c>
      <c r="G177" s="73"/>
      <c r="H177" s="73"/>
      <c r="I177" s="190"/>
      <c r="J177" s="73"/>
      <c r="K177" s="73"/>
      <c r="L177" s="71"/>
      <c r="M177" s="234"/>
      <c r="N177" s="46"/>
      <c r="O177" s="46"/>
      <c r="P177" s="46"/>
      <c r="Q177" s="46"/>
      <c r="R177" s="46"/>
      <c r="S177" s="46"/>
      <c r="T177" s="94"/>
      <c r="AT177" s="23" t="s">
        <v>137</v>
      </c>
      <c r="AU177" s="23" t="s">
        <v>82</v>
      </c>
    </row>
    <row r="178" s="1" customFormat="1" ht="25.5" customHeight="1">
      <c r="B178" s="45"/>
      <c r="C178" s="220" t="s">
        <v>307</v>
      </c>
      <c r="D178" s="220" t="s">
        <v>130</v>
      </c>
      <c r="E178" s="221" t="s">
        <v>308</v>
      </c>
      <c r="F178" s="222" t="s">
        <v>309</v>
      </c>
      <c r="G178" s="223" t="s">
        <v>133</v>
      </c>
      <c r="H178" s="224">
        <v>5</v>
      </c>
      <c r="I178" s="225"/>
      <c r="J178" s="226">
        <f>ROUND(I178*H178,2)</f>
        <v>0</v>
      </c>
      <c r="K178" s="222" t="s">
        <v>134</v>
      </c>
      <c r="L178" s="71"/>
      <c r="M178" s="227" t="s">
        <v>21</v>
      </c>
      <c r="N178" s="228" t="s">
        <v>43</v>
      </c>
      <c r="O178" s="46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AR178" s="23" t="s">
        <v>135</v>
      </c>
      <c r="AT178" s="23" t="s">
        <v>130</v>
      </c>
      <c r="AU178" s="23" t="s">
        <v>82</v>
      </c>
      <c r="AY178" s="23" t="s">
        <v>128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23" t="s">
        <v>80</v>
      </c>
      <c r="BK178" s="231">
        <f>ROUND(I178*H178,2)</f>
        <v>0</v>
      </c>
      <c r="BL178" s="23" t="s">
        <v>135</v>
      </c>
      <c r="BM178" s="23" t="s">
        <v>310</v>
      </c>
    </row>
    <row r="179" s="1" customFormat="1">
      <c r="B179" s="45"/>
      <c r="C179" s="73"/>
      <c r="D179" s="232" t="s">
        <v>137</v>
      </c>
      <c r="E179" s="73"/>
      <c r="F179" s="233" t="s">
        <v>311</v>
      </c>
      <c r="G179" s="73"/>
      <c r="H179" s="73"/>
      <c r="I179" s="190"/>
      <c r="J179" s="73"/>
      <c r="K179" s="73"/>
      <c r="L179" s="71"/>
      <c r="M179" s="234"/>
      <c r="N179" s="46"/>
      <c r="O179" s="46"/>
      <c r="P179" s="46"/>
      <c r="Q179" s="46"/>
      <c r="R179" s="46"/>
      <c r="S179" s="46"/>
      <c r="T179" s="94"/>
      <c r="AT179" s="23" t="s">
        <v>137</v>
      </c>
      <c r="AU179" s="23" t="s">
        <v>82</v>
      </c>
    </row>
    <row r="180" s="1" customFormat="1" ht="38.25" customHeight="1">
      <c r="B180" s="45"/>
      <c r="C180" s="220" t="s">
        <v>312</v>
      </c>
      <c r="D180" s="220" t="s">
        <v>130</v>
      </c>
      <c r="E180" s="221" t="s">
        <v>313</v>
      </c>
      <c r="F180" s="222" t="s">
        <v>314</v>
      </c>
      <c r="G180" s="223" t="s">
        <v>149</v>
      </c>
      <c r="H180" s="224">
        <v>1</v>
      </c>
      <c r="I180" s="225"/>
      <c r="J180" s="226">
        <f>ROUND(I180*H180,2)</f>
        <v>0</v>
      </c>
      <c r="K180" s="222" t="s">
        <v>134</v>
      </c>
      <c r="L180" s="71"/>
      <c r="M180" s="227" t="s">
        <v>21</v>
      </c>
      <c r="N180" s="228" t="s">
        <v>43</v>
      </c>
      <c r="O180" s="46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AR180" s="23" t="s">
        <v>135</v>
      </c>
      <c r="AT180" s="23" t="s">
        <v>130</v>
      </c>
      <c r="AU180" s="23" t="s">
        <v>82</v>
      </c>
      <c r="AY180" s="23" t="s">
        <v>128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23" t="s">
        <v>80</v>
      </c>
      <c r="BK180" s="231">
        <f>ROUND(I180*H180,2)</f>
        <v>0</v>
      </c>
      <c r="BL180" s="23" t="s">
        <v>135</v>
      </c>
      <c r="BM180" s="23" t="s">
        <v>315</v>
      </c>
    </row>
    <row r="181" s="1" customFormat="1">
      <c r="B181" s="45"/>
      <c r="C181" s="73"/>
      <c r="D181" s="232" t="s">
        <v>137</v>
      </c>
      <c r="E181" s="73"/>
      <c r="F181" s="233" t="s">
        <v>262</v>
      </c>
      <c r="G181" s="73"/>
      <c r="H181" s="73"/>
      <c r="I181" s="190"/>
      <c r="J181" s="73"/>
      <c r="K181" s="73"/>
      <c r="L181" s="71"/>
      <c r="M181" s="234"/>
      <c r="N181" s="46"/>
      <c r="O181" s="46"/>
      <c r="P181" s="46"/>
      <c r="Q181" s="46"/>
      <c r="R181" s="46"/>
      <c r="S181" s="46"/>
      <c r="T181" s="94"/>
      <c r="AT181" s="23" t="s">
        <v>137</v>
      </c>
      <c r="AU181" s="23" t="s">
        <v>82</v>
      </c>
    </row>
    <row r="182" s="1" customFormat="1" ht="38.25" customHeight="1">
      <c r="B182" s="45"/>
      <c r="C182" s="220" t="s">
        <v>316</v>
      </c>
      <c r="D182" s="220" t="s">
        <v>130</v>
      </c>
      <c r="E182" s="221" t="s">
        <v>317</v>
      </c>
      <c r="F182" s="222" t="s">
        <v>318</v>
      </c>
      <c r="G182" s="223" t="s">
        <v>149</v>
      </c>
      <c r="H182" s="224">
        <v>2</v>
      </c>
      <c r="I182" s="225"/>
      <c r="J182" s="226">
        <f>ROUND(I182*H182,2)</f>
        <v>0</v>
      </c>
      <c r="K182" s="222" t="s">
        <v>134</v>
      </c>
      <c r="L182" s="71"/>
      <c r="M182" s="227" t="s">
        <v>21</v>
      </c>
      <c r="N182" s="228" t="s">
        <v>43</v>
      </c>
      <c r="O182" s="46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AR182" s="23" t="s">
        <v>135</v>
      </c>
      <c r="AT182" s="23" t="s">
        <v>130</v>
      </c>
      <c r="AU182" s="23" t="s">
        <v>82</v>
      </c>
      <c r="AY182" s="23" t="s">
        <v>128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23" t="s">
        <v>80</v>
      </c>
      <c r="BK182" s="231">
        <f>ROUND(I182*H182,2)</f>
        <v>0</v>
      </c>
      <c r="BL182" s="23" t="s">
        <v>135</v>
      </c>
      <c r="BM182" s="23" t="s">
        <v>319</v>
      </c>
    </row>
    <row r="183" s="1" customFormat="1">
      <c r="B183" s="45"/>
      <c r="C183" s="73"/>
      <c r="D183" s="232" t="s">
        <v>137</v>
      </c>
      <c r="E183" s="73"/>
      <c r="F183" s="233" t="s">
        <v>262</v>
      </c>
      <c r="G183" s="73"/>
      <c r="H183" s="73"/>
      <c r="I183" s="190"/>
      <c r="J183" s="73"/>
      <c r="K183" s="73"/>
      <c r="L183" s="71"/>
      <c r="M183" s="234"/>
      <c r="N183" s="46"/>
      <c r="O183" s="46"/>
      <c r="P183" s="46"/>
      <c r="Q183" s="46"/>
      <c r="R183" s="46"/>
      <c r="S183" s="46"/>
      <c r="T183" s="94"/>
      <c r="AT183" s="23" t="s">
        <v>137</v>
      </c>
      <c r="AU183" s="23" t="s">
        <v>82</v>
      </c>
    </row>
    <row r="184" s="1" customFormat="1" ht="38.25" customHeight="1">
      <c r="B184" s="45"/>
      <c r="C184" s="220" t="s">
        <v>320</v>
      </c>
      <c r="D184" s="220" t="s">
        <v>130</v>
      </c>
      <c r="E184" s="221" t="s">
        <v>321</v>
      </c>
      <c r="F184" s="222" t="s">
        <v>322</v>
      </c>
      <c r="G184" s="223" t="s">
        <v>149</v>
      </c>
      <c r="H184" s="224">
        <v>2</v>
      </c>
      <c r="I184" s="225"/>
      <c r="J184" s="226">
        <f>ROUND(I184*H184,2)</f>
        <v>0</v>
      </c>
      <c r="K184" s="222" t="s">
        <v>134</v>
      </c>
      <c r="L184" s="71"/>
      <c r="M184" s="227" t="s">
        <v>21</v>
      </c>
      <c r="N184" s="228" t="s">
        <v>43</v>
      </c>
      <c r="O184" s="46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AR184" s="23" t="s">
        <v>135</v>
      </c>
      <c r="AT184" s="23" t="s">
        <v>130</v>
      </c>
      <c r="AU184" s="23" t="s">
        <v>82</v>
      </c>
      <c r="AY184" s="23" t="s">
        <v>128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23" t="s">
        <v>80</v>
      </c>
      <c r="BK184" s="231">
        <f>ROUND(I184*H184,2)</f>
        <v>0</v>
      </c>
      <c r="BL184" s="23" t="s">
        <v>135</v>
      </c>
      <c r="BM184" s="23" t="s">
        <v>323</v>
      </c>
    </row>
    <row r="185" s="1" customFormat="1">
      <c r="B185" s="45"/>
      <c r="C185" s="73"/>
      <c r="D185" s="232" t="s">
        <v>137</v>
      </c>
      <c r="E185" s="73"/>
      <c r="F185" s="233" t="s">
        <v>262</v>
      </c>
      <c r="G185" s="73"/>
      <c r="H185" s="73"/>
      <c r="I185" s="190"/>
      <c r="J185" s="73"/>
      <c r="K185" s="73"/>
      <c r="L185" s="71"/>
      <c r="M185" s="234"/>
      <c r="N185" s="46"/>
      <c r="O185" s="46"/>
      <c r="P185" s="46"/>
      <c r="Q185" s="46"/>
      <c r="R185" s="46"/>
      <c r="S185" s="46"/>
      <c r="T185" s="94"/>
      <c r="AT185" s="23" t="s">
        <v>137</v>
      </c>
      <c r="AU185" s="23" t="s">
        <v>82</v>
      </c>
    </row>
    <row r="186" s="1" customFormat="1" ht="38.25" customHeight="1">
      <c r="B186" s="45"/>
      <c r="C186" s="220" t="s">
        <v>324</v>
      </c>
      <c r="D186" s="220" t="s">
        <v>130</v>
      </c>
      <c r="E186" s="221" t="s">
        <v>325</v>
      </c>
      <c r="F186" s="222" t="s">
        <v>326</v>
      </c>
      <c r="G186" s="223" t="s">
        <v>149</v>
      </c>
      <c r="H186" s="224">
        <v>1</v>
      </c>
      <c r="I186" s="225"/>
      <c r="J186" s="226">
        <f>ROUND(I186*H186,2)</f>
        <v>0</v>
      </c>
      <c r="K186" s="222" t="s">
        <v>134</v>
      </c>
      <c r="L186" s="71"/>
      <c r="M186" s="227" t="s">
        <v>21</v>
      </c>
      <c r="N186" s="228" t="s">
        <v>43</v>
      </c>
      <c r="O186" s="46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AR186" s="23" t="s">
        <v>135</v>
      </c>
      <c r="AT186" s="23" t="s">
        <v>130</v>
      </c>
      <c r="AU186" s="23" t="s">
        <v>82</v>
      </c>
      <c r="AY186" s="23" t="s">
        <v>128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23" t="s">
        <v>80</v>
      </c>
      <c r="BK186" s="231">
        <f>ROUND(I186*H186,2)</f>
        <v>0</v>
      </c>
      <c r="BL186" s="23" t="s">
        <v>135</v>
      </c>
      <c r="BM186" s="23" t="s">
        <v>327</v>
      </c>
    </row>
    <row r="187" s="1" customFormat="1">
      <c r="B187" s="45"/>
      <c r="C187" s="73"/>
      <c r="D187" s="232" t="s">
        <v>137</v>
      </c>
      <c r="E187" s="73"/>
      <c r="F187" s="233" t="s">
        <v>262</v>
      </c>
      <c r="G187" s="73"/>
      <c r="H187" s="73"/>
      <c r="I187" s="190"/>
      <c r="J187" s="73"/>
      <c r="K187" s="73"/>
      <c r="L187" s="71"/>
      <c r="M187" s="234"/>
      <c r="N187" s="46"/>
      <c r="O187" s="46"/>
      <c r="P187" s="46"/>
      <c r="Q187" s="46"/>
      <c r="R187" s="46"/>
      <c r="S187" s="46"/>
      <c r="T187" s="94"/>
      <c r="AT187" s="23" t="s">
        <v>137</v>
      </c>
      <c r="AU187" s="23" t="s">
        <v>82</v>
      </c>
    </row>
    <row r="188" s="1" customFormat="1" ht="38.25" customHeight="1">
      <c r="B188" s="45"/>
      <c r="C188" s="220" t="s">
        <v>328</v>
      </c>
      <c r="D188" s="220" t="s">
        <v>130</v>
      </c>
      <c r="E188" s="221" t="s">
        <v>329</v>
      </c>
      <c r="F188" s="222" t="s">
        <v>330</v>
      </c>
      <c r="G188" s="223" t="s">
        <v>149</v>
      </c>
      <c r="H188" s="224">
        <v>1</v>
      </c>
      <c r="I188" s="225"/>
      <c r="J188" s="226">
        <f>ROUND(I188*H188,2)</f>
        <v>0</v>
      </c>
      <c r="K188" s="222" t="s">
        <v>134</v>
      </c>
      <c r="L188" s="71"/>
      <c r="M188" s="227" t="s">
        <v>21</v>
      </c>
      <c r="N188" s="228" t="s">
        <v>43</v>
      </c>
      <c r="O188" s="46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AR188" s="23" t="s">
        <v>135</v>
      </c>
      <c r="AT188" s="23" t="s">
        <v>130</v>
      </c>
      <c r="AU188" s="23" t="s">
        <v>82</v>
      </c>
      <c r="AY188" s="23" t="s">
        <v>128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23" t="s">
        <v>80</v>
      </c>
      <c r="BK188" s="231">
        <f>ROUND(I188*H188,2)</f>
        <v>0</v>
      </c>
      <c r="BL188" s="23" t="s">
        <v>135</v>
      </c>
      <c r="BM188" s="23" t="s">
        <v>331</v>
      </c>
    </row>
    <row r="189" s="1" customFormat="1">
      <c r="B189" s="45"/>
      <c r="C189" s="73"/>
      <c r="D189" s="232" t="s">
        <v>137</v>
      </c>
      <c r="E189" s="73"/>
      <c r="F189" s="233" t="s">
        <v>262</v>
      </c>
      <c r="G189" s="73"/>
      <c r="H189" s="73"/>
      <c r="I189" s="190"/>
      <c r="J189" s="73"/>
      <c r="K189" s="73"/>
      <c r="L189" s="71"/>
      <c r="M189" s="234"/>
      <c r="N189" s="46"/>
      <c r="O189" s="46"/>
      <c r="P189" s="46"/>
      <c r="Q189" s="46"/>
      <c r="R189" s="46"/>
      <c r="S189" s="46"/>
      <c r="T189" s="94"/>
      <c r="AT189" s="23" t="s">
        <v>137</v>
      </c>
      <c r="AU189" s="23" t="s">
        <v>82</v>
      </c>
    </row>
    <row r="190" s="1" customFormat="1" ht="38.25" customHeight="1">
      <c r="B190" s="45"/>
      <c r="C190" s="220" t="s">
        <v>332</v>
      </c>
      <c r="D190" s="220" t="s">
        <v>130</v>
      </c>
      <c r="E190" s="221" t="s">
        <v>333</v>
      </c>
      <c r="F190" s="222" t="s">
        <v>334</v>
      </c>
      <c r="G190" s="223" t="s">
        <v>149</v>
      </c>
      <c r="H190" s="224">
        <v>2</v>
      </c>
      <c r="I190" s="225"/>
      <c r="J190" s="226">
        <f>ROUND(I190*H190,2)</f>
        <v>0</v>
      </c>
      <c r="K190" s="222" t="s">
        <v>134</v>
      </c>
      <c r="L190" s="71"/>
      <c r="M190" s="227" t="s">
        <v>21</v>
      </c>
      <c r="N190" s="228" t="s">
        <v>43</v>
      </c>
      <c r="O190" s="46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AR190" s="23" t="s">
        <v>135</v>
      </c>
      <c r="AT190" s="23" t="s">
        <v>130</v>
      </c>
      <c r="AU190" s="23" t="s">
        <v>82</v>
      </c>
      <c r="AY190" s="23" t="s">
        <v>128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23" t="s">
        <v>80</v>
      </c>
      <c r="BK190" s="231">
        <f>ROUND(I190*H190,2)</f>
        <v>0</v>
      </c>
      <c r="BL190" s="23" t="s">
        <v>135</v>
      </c>
      <c r="BM190" s="23" t="s">
        <v>335</v>
      </c>
    </row>
    <row r="191" s="1" customFormat="1">
      <c r="B191" s="45"/>
      <c r="C191" s="73"/>
      <c r="D191" s="232" t="s">
        <v>137</v>
      </c>
      <c r="E191" s="73"/>
      <c r="F191" s="233" t="s">
        <v>262</v>
      </c>
      <c r="G191" s="73"/>
      <c r="H191" s="73"/>
      <c r="I191" s="190"/>
      <c r="J191" s="73"/>
      <c r="K191" s="73"/>
      <c r="L191" s="71"/>
      <c r="M191" s="234"/>
      <c r="N191" s="46"/>
      <c r="O191" s="46"/>
      <c r="P191" s="46"/>
      <c r="Q191" s="46"/>
      <c r="R191" s="46"/>
      <c r="S191" s="46"/>
      <c r="T191" s="94"/>
      <c r="AT191" s="23" t="s">
        <v>137</v>
      </c>
      <c r="AU191" s="23" t="s">
        <v>82</v>
      </c>
    </row>
    <row r="192" s="1" customFormat="1" ht="38.25" customHeight="1">
      <c r="B192" s="45"/>
      <c r="C192" s="220" t="s">
        <v>336</v>
      </c>
      <c r="D192" s="220" t="s">
        <v>130</v>
      </c>
      <c r="E192" s="221" t="s">
        <v>337</v>
      </c>
      <c r="F192" s="222" t="s">
        <v>338</v>
      </c>
      <c r="G192" s="223" t="s">
        <v>149</v>
      </c>
      <c r="H192" s="224">
        <v>2</v>
      </c>
      <c r="I192" s="225"/>
      <c r="J192" s="226">
        <f>ROUND(I192*H192,2)</f>
        <v>0</v>
      </c>
      <c r="K192" s="222" t="s">
        <v>134</v>
      </c>
      <c r="L192" s="71"/>
      <c r="M192" s="227" t="s">
        <v>21</v>
      </c>
      <c r="N192" s="228" t="s">
        <v>43</v>
      </c>
      <c r="O192" s="46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AR192" s="23" t="s">
        <v>135</v>
      </c>
      <c r="AT192" s="23" t="s">
        <v>130</v>
      </c>
      <c r="AU192" s="23" t="s">
        <v>82</v>
      </c>
      <c r="AY192" s="23" t="s">
        <v>128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23" t="s">
        <v>80</v>
      </c>
      <c r="BK192" s="231">
        <f>ROUND(I192*H192,2)</f>
        <v>0</v>
      </c>
      <c r="BL192" s="23" t="s">
        <v>135</v>
      </c>
      <c r="BM192" s="23" t="s">
        <v>339</v>
      </c>
    </row>
    <row r="193" s="1" customFormat="1">
      <c r="B193" s="45"/>
      <c r="C193" s="73"/>
      <c r="D193" s="232" t="s">
        <v>137</v>
      </c>
      <c r="E193" s="73"/>
      <c r="F193" s="233" t="s">
        <v>262</v>
      </c>
      <c r="G193" s="73"/>
      <c r="H193" s="73"/>
      <c r="I193" s="190"/>
      <c r="J193" s="73"/>
      <c r="K193" s="73"/>
      <c r="L193" s="71"/>
      <c r="M193" s="234"/>
      <c r="N193" s="46"/>
      <c r="O193" s="46"/>
      <c r="P193" s="46"/>
      <c r="Q193" s="46"/>
      <c r="R193" s="46"/>
      <c r="S193" s="46"/>
      <c r="T193" s="94"/>
      <c r="AT193" s="23" t="s">
        <v>137</v>
      </c>
      <c r="AU193" s="23" t="s">
        <v>82</v>
      </c>
    </row>
    <row r="194" s="1" customFormat="1" ht="38.25" customHeight="1">
      <c r="B194" s="45"/>
      <c r="C194" s="220" t="s">
        <v>340</v>
      </c>
      <c r="D194" s="220" t="s">
        <v>130</v>
      </c>
      <c r="E194" s="221" t="s">
        <v>341</v>
      </c>
      <c r="F194" s="222" t="s">
        <v>342</v>
      </c>
      <c r="G194" s="223" t="s">
        <v>149</v>
      </c>
      <c r="H194" s="224">
        <v>1</v>
      </c>
      <c r="I194" s="225"/>
      <c r="J194" s="226">
        <f>ROUND(I194*H194,2)</f>
        <v>0</v>
      </c>
      <c r="K194" s="222" t="s">
        <v>134</v>
      </c>
      <c r="L194" s="71"/>
      <c r="M194" s="227" t="s">
        <v>21</v>
      </c>
      <c r="N194" s="228" t="s">
        <v>43</v>
      </c>
      <c r="O194" s="46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AR194" s="23" t="s">
        <v>135</v>
      </c>
      <c r="AT194" s="23" t="s">
        <v>130</v>
      </c>
      <c r="AU194" s="23" t="s">
        <v>82</v>
      </c>
      <c r="AY194" s="23" t="s">
        <v>128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23" t="s">
        <v>80</v>
      </c>
      <c r="BK194" s="231">
        <f>ROUND(I194*H194,2)</f>
        <v>0</v>
      </c>
      <c r="BL194" s="23" t="s">
        <v>135</v>
      </c>
      <c r="BM194" s="23" t="s">
        <v>343</v>
      </c>
    </row>
    <row r="195" s="1" customFormat="1">
      <c r="B195" s="45"/>
      <c r="C195" s="73"/>
      <c r="D195" s="232" t="s">
        <v>137</v>
      </c>
      <c r="E195" s="73"/>
      <c r="F195" s="233" t="s">
        <v>262</v>
      </c>
      <c r="G195" s="73"/>
      <c r="H195" s="73"/>
      <c r="I195" s="190"/>
      <c r="J195" s="73"/>
      <c r="K195" s="73"/>
      <c r="L195" s="71"/>
      <c r="M195" s="234"/>
      <c r="N195" s="46"/>
      <c r="O195" s="46"/>
      <c r="P195" s="46"/>
      <c r="Q195" s="46"/>
      <c r="R195" s="46"/>
      <c r="S195" s="46"/>
      <c r="T195" s="94"/>
      <c r="AT195" s="23" t="s">
        <v>137</v>
      </c>
      <c r="AU195" s="23" t="s">
        <v>82</v>
      </c>
    </row>
    <row r="196" s="1" customFormat="1" ht="38.25" customHeight="1">
      <c r="B196" s="45"/>
      <c r="C196" s="220" t="s">
        <v>344</v>
      </c>
      <c r="D196" s="220" t="s">
        <v>130</v>
      </c>
      <c r="E196" s="221" t="s">
        <v>345</v>
      </c>
      <c r="F196" s="222" t="s">
        <v>346</v>
      </c>
      <c r="G196" s="223" t="s">
        <v>149</v>
      </c>
      <c r="H196" s="224">
        <v>1</v>
      </c>
      <c r="I196" s="225"/>
      <c r="J196" s="226">
        <f>ROUND(I196*H196,2)</f>
        <v>0</v>
      </c>
      <c r="K196" s="222" t="s">
        <v>134</v>
      </c>
      <c r="L196" s="71"/>
      <c r="M196" s="227" t="s">
        <v>21</v>
      </c>
      <c r="N196" s="228" t="s">
        <v>43</v>
      </c>
      <c r="O196" s="46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AR196" s="23" t="s">
        <v>135</v>
      </c>
      <c r="AT196" s="23" t="s">
        <v>130</v>
      </c>
      <c r="AU196" s="23" t="s">
        <v>82</v>
      </c>
      <c r="AY196" s="23" t="s">
        <v>128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23" t="s">
        <v>80</v>
      </c>
      <c r="BK196" s="231">
        <f>ROUND(I196*H196,2)</f>
        <v>0</v>
      </c>
      <c r="BL196" s="23" t="s">
        <v>135</v>
      </c>
      <c r="BM196" s="23" t="s">
        <v>347</v>
      </c>
    </row>
    <row r="197" s="1" customFormat="1">
      <c r="B197" s="45"/>
      <c r="C197" s="73"/>
      <c r="D197" s="232" t="s">
        <v>137</v>
      </c>
      <c r="E197" s="73"/>
      <c r="F197" s="233" t="s">
        <v>262</v>
      </c>
      <c r="G197" s="73"/>
      <c r="H197" s="73"/>
      <c r="I197" s="190"/>
      <c r="J197" s="73"/>
      <c r="K197" s="73"/>
      <c r="L197" s="71"/>
      <c r="M197" s="234"/>
      <c r="N197" s="46"/>
      <c r="O197" s="46"/>
      <c r="P197" s="46"/>
      <c r="Q197" s="46"/>
      <c r="R197" s="46"/>
      <c r="S197" s="46"/>
      <c r="T197" s="94"/>
      <c r="AT197" s="23" t="s">
        <v>137</v>
      </c>
      <c r="AU197" s="23" t="s">
        <v>82</v>
      </c>
    </row>
    <row r="198" s="1" customFormat="1" ht="38.25" customHeight="1">
      <c r="B198" s="45"/>
      <c r="C198" s="220" t="s">
        <v>348</v>
      </c>
      <c r="D198" s="220" t="s">
        <v>130</v>
      </c>
      <c r="E198" s="221" t="s">
        <v>349</v>
      </c>
      <c r="F198" s="222" t="s">
        <v>350</v>
      </c>
      <c r="G198" s="223" t="s">
        <v>149</v>
      </c>
      <c r="H198" s="224">
        <v>2</v>
      </c>
      <c r="I198" s="225"/>
      <c r="J198" s="226">
        <f>ROUND(I198*H198,2)</f>
        <v>0</v>
      </c>
      <c r="K198" s="222" t="s">
        <v>134</v>
      </c>
      <c r="L198" s="71"/>
      <c r="M198" s="227" t="s">
        <v>21</v>
      </c>
      <c r="N198" s="228" t="s">
        <v>43</v>
      </c>
      <c r="O198" s="46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AR198" s="23" t="s">
        <v>135</v>
      </c>
      <c r="AT198" s="23" t="s">
        <v>130</v>
      </c>
      <c r="AU198" s="23" t="s">
        <v>82</v>
      </c>
      <c r="AY198" s="23" t="s">
        <v>128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23" t="s">
        <v>80</v>
      </c>
      <c r="BK198" s="231">
        <f>ROUND(I198*H198,2)</f>
        <v>0</v>
      </c>
      <c r="BL198" s="23" t="s">
        <v>135</v>
      </c>
      <c r="BM198" s="23" t="s">
        <v>351</v>
      </c>
    </row>
    <row r="199" s="1" customFormat="1">
      <c r="B199" s="45"/>
      <c r="C199" s="73"/>
      <c r="D199" s="232" t="s">
        <v>137</v>
      </c>
      <c r="E199" s="73"/>
      <c r="F199" s="233" t="s">
        <v>262</v>
      </c>
      <c r="G199" s="73"/>
      <c r="H199" s="73"/>
      <c r="I199" s="190"/>
      <c r="J199" s="73"/>
      <c r="K199" s="73"/>
      <c r="L199" s="71"/>
      <c r="M199" s="234"/>
      <c r="N199" s="46"/>
      <c r="O199" s="46"/>
      <c r="P199" s="46"/>
      <c r="Q199" s="46"/>
      <c r="R199" s="46"/>
      <c r="S199" s="46"/>
      <c r="T199" s="94"/>
      <c r="AT199" s="23" t="s">
        <v>137</v>
      </c>
      <c r="AU199" s="23" t="s">
        <v>82</v>
      </c>
    </row>
    <row r="200" s="1" customFormat="1" ht="38.25" customHeight="1">
      <c r="B200" s="45"/>
      <c r="C200" s="220" t="s">
        <v>352</v>
      </c>
      <c r="D200" s="220" t="s">
        <v>130</v>
      </c>
      <c r="E200" s="221" t="s">
        <v>353</v>
      </c>
      <c r="F200" s="222" t="s">
        <v>354</v>
      </c>
      <c r="G200" s="223" t="s">
        <v>149</v>
      </c>
      <c r="H200" s="224">
        <v>2</v>
      </c>
      <c r="I200" s="225"/>
      <c r="J200" s="226">
        <f>ROUND(I200*H200,2)</f>
        <v>0</v>
      </c>
      <c r="K200" s="222" t="s">
        <v>134</v>
      </c>
      <c r="L200" s="71"/>
      <c r="M200" s="227" t="s">
        <v>21</v>
      </c>
      <c r="N200" s="228" t="s">
        <v>43</v>
      </c>
      <c r="O200" s="4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AR200" s="23" t="s">
        <v>135</v>
      </c>
      <c r="AT200" s="23" t="s">
        <v>130</v>
      </c>
      <c r="AU200" s="23" t="s">
        <v>82</v>
      </c>
      <c r="AY200" s="23" t="s">
        <v>128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23" t="s">
        <v>80</v>
      </c>
      <c r="BK200" s="231">
        <f>ROUND(I200*H200,2)</f>
        <v>0</v>
      </c>
      <c r="BL200" s="23" t="s">
        <v>135</v>
      </c>
      <c r="BM200" s="23" t="s">
        <v>355</v>
      </c>
    </row>
    <row r="201" s="1" customFormat="1">
      <c r="B201" s="45"/>
      <c r="C201" s="73"/>
      <c r="D201" s="232" t="s">
        <v>137</v>
      </c>
      <c r="E201" s="73"/>
      <c r="F201" s="233" t="s">
        <v>262</v>
      </c>
      <c r="G201" s="73"/>
      <c r="H201" s="73"/>
      <c r="I201" s="190"/>
      <c r="J201" s="73"/>
      <c r="K201" s="73"/>
      <c r="L201" s="71"/>
      <c r="M201" s="234"/>
      <c r="N201" s="46"/>
      <c r="O201" s="46"/>
      <c r="P201" s="46"/>
      <c r="Q201" s="46"/>
      <c r="R201" s="46"/>
      <c r="S201" s="46"/>
      <c r="T201" s="94"/>
      <c r="AT201" s="23" t="s">
        <v>137</v>
      </c>
      <c r="AU201" s="23" t="s">
        <v>82</v>
      </c>
    </row>
    <row r="202" s="1" customFormat="1" ht="38.25" customHeight="1">
      <c r="B202" s="45"/>
      <c r="C202" s="220" t="s">
        <v>356</v>
      </c>
      <c r="D202" s="220" t="s">
        <v>130</v>
      </c>
      <c r="E202" s="221" t="s">
        <v>357</v>
      </c>
      <c r="F202" s="222" t="s">
        <v>358</v>
      </c>
      <c r="G202" s="223" t="s">
        <v>149</v>
      </c>
      <c r="H202" s="224">
        <v>1</v>
      </c>
      <c r="I202" s="225"/>
      <c r="J202" s="226">
        <f>ROUND(I202*H202,2)</f>
        <v>0</v>
      </c>
      <c r="K202" s="222" t="s">
        <v>134</v>
      </c>
      <c r="L202" s="71"/>
      <c r="M202" s="227" t="s">
        <v>21</v>
      </c>
      <c r="N202" s="228" t="s">
        <v>43</v>
      </c>
      <c r="O202" s="46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AR202" s="23" t="s">
        <v>135</v>
      </c>
      <c r="AT202" s="23" t="s">
        <v>130</v>
      </c>
      <c r="AU202" s="23" t="s">
        <v>82</v>
      </c>
      <c r="AY202" s="23" t="s">
        <v>128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23" t="s">
        <v>80</v>
      </c>
      <c r="BK202" s="231">
        <f>ROUND(I202*H202,2)</f>
        <v>0</v>
      </c>
      <c r="BL202" s="23" t="s">
        <v>135</v>
      </c>
      <c r="BM202" s="23" t="s">
        <v>359</v>
      </c>
    </row>
    <row r="203" s="1" customFormat="1">
      <c r="B203" s="45"/>
      <c r="C203" s="73"/>
      <c r="D203" s="232" t="s">
        <v>137</v>
      </c>
      <c r="E203" s="73"/>
      <c r="F203" s="233" t="s">
        <v>262</v>
      </c>
      <c r="G203" s="73"/>
      <c r="H203" s="73"/>
      <c r="I203" s="190"/>
      <c r="J203" s="73"/>
      <c r="K203" s="73"/>
      <c r="L203" s="71"/>
      <c r="M203" s="234"/>
      <c r="N203" s="46"/>
      <c r="O203" s="46"/>
      <c r="P203" s="46"/>
      <c r="Q203" s="46"/>
      <c r="R203" s="46"/>
      <c r="S203" s="46"/>
      <c r="T203" s="94"/>
      <c r="AT203" s="23" t="s">
        <v>137</v>
      </c>
      <c r="AU203" s="23" t="s">
        <v>82</v>
      </c>
    </row>
    <row r="204" s="1" customFormat="1" ht="25.5" customHeight="1">
      <c r="B204" s="45"/>
      <c r="C204" s="220" t="s">
        <v>360</v>
      </c>
      <c r="D204" s="220" t="s">
        <v>130</v>
      </c>
      <c r="E204" s="221" t="s">
        <v>361</v>
      </c>
      <c r="F204" s="222" t="s">
        <v>362</v>
      </c>
      <c r="G204" s="223" t="s">
        <v>363</v>
      </c>
      <c r="H204" s="224">
        <v>21.149999999999999</v>
      </c>
      <c r="I204" s="225"/>
      <c r="J204" s="226">
        <f>ROUND(I204*H204,2)</f>
        <v>0</v>
      </c>
      <c r="K204" s="222" t="s">
        <v>21</v>
      </c>
      <c r="L204" s="71"/>
      <c r="M204" s="227" t="s">
        <v>21</v>
      </c>
      <c r="N204" s="228" t="s">
        <v>43</v>
      </c>
      <c r="O204" s="46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AR204" s="23" t="s">
        <v>135</v>
      </c>
      <c r="AT204" s="23" t="s">
        <v>130</v>
      </c>
      <c r="AU204" s="23" t="s">
        <v>82</v>
      </c>
      <c r="AY204" s="23" t="s">
        <v>128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23" t="s">
        <v>80</v>
      </c>
      <c r="BK204" s="231">
        <f>ROUND(I204*H204,2)</f>
        <v>0</v>
      </c>
      <c r="BL204" s="23" t="s">
        <v>135</v>
      </c>
      <c r="BM204" s="23" t="s">
        <v>364</v>
      </c>
    </row>
    <row r="205" s="1" customFormat="1">
      <c r="B205" s="45"/>
      <c r="C205" s="73"/>
      <c r="D205" s="232" t="s">
        <v>137</v>
      </c>
      <c r="E205" s="73"/>
      <c r="F205" s="233" t="s">
        <v>365</v>
      </c>
      <c r="G205" s="73"/>
      <c r="H205" s="73"/>
      <c r="I205" s="190"/>
      <c r="J205" s="73"/>
      <c r="K205" s="73"/>
      <c r="L205" s="71"/>
      <c r="M205" s="234"/>
      <c r="N205" s="46"/>
      <c r="O205" s="46"/>
      <c r="P205" s="46"/>
      <c r="Q205" s="46"/>
      <c r="R205" s="46"/>
      <c r="S205" s="46"/>
      <c r="T205" s="94"/>
      <c r="AT205" s="23" t="s">
        <v>137</v>
      </c>
      <c r="AU205" s="23" t="s">
        <v>82</v>
      </c>
    </row>
    <row r="206" s="11" customFormat="1">
      <c r="B206" s="235"/>
      <c r="C206" s="236"/>
      <c r="D206" s="232" t="s">
        <v>139</v>
      </c>
      <c r="E206" s="237" t="s">
        <v>21</v>
      </c>
      <c r="F206" s="238" t="s">
        <v>366</v>
      </c>
      <c r="G206" s="236"/>
      <c r="H206" s="239">
        <v>21.149999999999999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AT206" s="245" t="s">
        <v>139</v>
      </c>
      <c r="AU206" s="245" t="s">
        <v>82</v>
      </c>
      <c r="AV206" s="11" t="s">
        <v>82</v>
      </c>
      <c r="AW206" s="11" t="s">
        <v>35</v>
      </c>
      <c r="AX206" s="11" t="s">
        <v>80</v>
      </c>
      <c r="AY206" s="245" t="s">
        <v>128</v>
      </c>
    </row>
    <row r="207" s="1" customFormat="1" ht="38.25" customHeight="1">
      <c r="B207" s="45"/>
      <c r="C207" s="220" t="s">
        <v>367</v>
      </c>
      <c r="D207" s="220" t="s">
        <v>130</v>
      </c>
      <c r="E207" s="221" t="s">
        <v>368</v>
      </c>
      <c r="F207" s="222" t="s">
        <v>369</v>
      </c>
      <c r="G207" s="223" t="s">
        <v>215</v>
      </c>
      <c r="H207" s="224">
        <v>21.510000000000002</v>
      </c>
      <c r="I207" s="225"/>
      <c r="J207" s="226">
        <f>ROUND(I207*H207,2)</f>
        <v>0</v>
      </c>
      <c r="K207" s="222" t="s">
        <v>134</v>
      </c>
      <c r="L207" s="71"/>
      <c r="M207" s="227" t="s">
        <v>21</v>
      </c>
      <c r="N207" s="228" t="s">
        <v>43</v>
      </c>
      <c r="O207" s="4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AR207" s="23" t="s">
        <v>135</v>
      </c>
      <c r="AT207" s="23" t="s">
        <v>130</v>
      </c>
      <c r="AU207" s="23" t="s">
        <v>82</v>
      </c>
      <c r="AY207" s="23" t="s">
        <v>128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23" t="s">
        <v>80</v>
      </c>
      <c r="BK207" s="231">
        <f>ROUND(I207*H207,2)</f>
        <v>0</v>
      </c>
      <c r="BL207" s="23" t="s">
        <v>135</v>
      </c>
      <c r="BM207" s="23" t="s">
        <v>370</v>
      </c>
    </row>
    <row r="208" s="1" customFormat="1">
      <c r="B208" s="45"/>
      <c r="C208" s="73"/>
      <c r="D208" s="232" t="s">
        <v>137</v>
      </c>
      <c r="E208" s="73"/>
      <c r="F208" s="233" t="s">
        <v>371</v>
      </c>
      <c r="G208" s="73"/>
      <c r="H208" s="73"/>
      <c r="I208" s="190"/>
      <c r="J208" s="73"/>
      <c r="K208" s="73"/>
      <c r="L208" s="71"/>
      <c r="M208" s="234"/>
      <c r="N208" s="46"/>
      <c r="O208" s="46"/>
      <c r="P208" s="46"/>
      <c r="Q208" s="46"/>
      <c r="R208" s="46"/>
      <c r="S208" s="46"/>
      <c r="T208" s="94"/>
      <c r="AT208" s="23" t="s">
        <v>137</v>
      </c>
      <c r="AU208" s="23" t="s">
        <v>82</v>
      </c>
    </row>
    <row r="209" s="13" customFormat="1">
      <c r="B209" s="257"/>
      <c r="C209" s="258"/>
      <c r="D209" s="232" t="s">
        <v>139</v>
      </c>
      <c r="E209" s="259" t="s">
        <v>21</v>
      </c>
      <c r="F209" s="260" t="s">
        <v>372</v>
      </c>
      <c r="G209" s="258"/>
      <c r="H209" s="259" t="s">
        <v>21</v>
      </c>
      <c r="I209" s="261"/>
      <c r="J209" s="258"/>
      <c r="K209" s="258"/>
      <c r="L209" s="262"/>
      <c r="M209" s="263"/>
      <c r="N209" s="264"/>
      <c r="O209" s="264"/>
      <c r="P209" s="264"/>
      <c r="Q209" s="264"/>
      <c r="R209" s="264"/>
      <c r="S209" s="264"/>
      <c r="T209" s="265"/>
      <c r="AT209" s="266" t="s">
        <v>139</v>
      </c>
      <c r="AU209" s="266" t="s">
        <v>82</v>
      </c>
      <c r="AV209" s="13" t="s">
        <v>80</v>
      </c>
      <c r="AW209" s="13" t="s">
        <v>35</v>
      </c>
      <c r="AX209" s="13" t="s">
        <v>72</v>
      </c>
      <c r="AY209" s="266" t="s">
        <v>128</v>
      </c>
    </row>
    <row r="210" s="11" customFormat="1">
      <c r="B210" s="235"/>
      <c r="C210" s="236"/>
      <c r="D210" s="232" t="s">
        <v>139</v>
      </c>
      <c r="E210" s="237" t="s">
        <v>21</v>
      </c>
      <c r="F210" s="238" t="s">
        <v>373</v>
      </c>
      <c r="G210" s="236"/>
      <c r="H210" s="239">
        <v>0.26000000000000001</v>
      </c>
      <c r="I210" s="240"/>
      <c r="J210" s="236"/>
      <c r="K210" s="236"/>
      <c r="L210" s="241"/>
      <c r="M210" s="242"/>
      <c r="N210" s="243"/>
      <c r="O210" s="243"/>
      <c r="P210" s="243"/>
      <c r="Q210" s="243"/>
      <c r="R210" s="243"/>
      <c r="S210" s="243"/>
      <c r="T210" s="244"/>
      <c r="AT210" s="245" t="s">
        <v>139</v>
      </c>
      <c r="AU210" s="245" t="s">
        <v>82</v>
      </c>
      <c r="AV210" s="11" t="s">
        <v>82</v>
      </c>
      <c r="AW210" s="11" t="s">
        <v>35</v>
      </c>
      <c r="AX210" s="11" t="s">
        <v>72</v>
      </c>
      <c r="AY210" s="245" t="s">
        <v>128</v>
      </c>
    </row>
    <row r="211" s="13" customFormat="1">
      <c r="B211" s="257"/>
      <c r="C211" s="258"/>
      <c r="D211" s="232" t="s">
        <v>139</v>
      </c>
      <c r="E211" s="259" t="s">
        <v>21</v>
      </c>
      <c r="F211" s="260" t="s">
        <v>374</v>
      </c>
      <c r="G211" s="258"/>
      <c r="H211" s="259" t="s">
        <v>21</v>
      </c>
      <c r="I211" s="261"/>
      <c r="J211" s="258"/>
      <c r="K211" s="258"/>
      <c r="L211" s="262"/>
      <c r="M211" s="263"/>
      <c r="N211" s="264"/>
      <c r="O211" s="264"/>
      <c r="P211" s="264"/>
      <c r="Q211" s="264"/>
      <c r="R211" s="264"/>
      <c r="S211" s="264"/>
      <c r="T211" s="265"/>
      <c r="AT211" s="266" t="s">
        <v>139</v>
      </c>
      <c r="AU211" s="266" t="s">
        <v>82</v>
      </c>
      <c r="AV211" s="13" t="s">
        <v>80</v>
      </c>
      <c r="AW211" s="13" t="s">
        <v>35</v>
      </c>
      <c r="AX211" s="13" t="s">
        <v>72</v>
      </c>
      <c r="AY211" s="266" t="s">
        <v>128</v>
      </c>
    </row>
    <row r="212" s="11" customFormat="1">
      <c r="B212" s="235"/>
      <c r="C212" s="236"/>
      <c r="D212" s="232" t="s">
        <v>139</v>
      </c>
      <c r="E212" s="237" t="s">
        <v>21</v>
      </c>
      <c r="F212" s="238" t="s">
        <v>375</v>
      </c>
      <c r="G212" s="236"/>
      <c r="H212" s="239">
        <v>11.25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AT212" s="245" t="s">
        <v>139</v>
      </c>
      <c r="AU212" s="245" t="s">
        <v>82</v>
      </c>
      <c r="AV212" s="11" t="s">
        <v>82</v>
      </c>
      <c r="AW212" s="11" t="s">
        <v>35</v>
      </c>
      <c r="AX212" s="11" t="s">
        <v>72</v>
      </c>
      <c r="AY212" s="245" t="s">
        <v>128</v>
      </c>
    </row>
    <row r="213" s="13" customFormat="1">
      <c r="B213" s="257"/>
      <c r="C213" s="258"/>
      <c r="D213" s="232" t="s">
        <v>139</v>
      </c>
      <c r="E213" s="259" t="s">
        <v>21</v>
      </c>
      <c r="F213" s="260" t="s">
        <v>376</v>
      </c>
      <c r="G213" s="258"/>
      <c r="H213" s="259" t="s">
        <v>21</v>
      </c>
      <c r="I213" s="261"/>
      <c r="J213" s="258"/>
      <c r="K213" s="258"/>
      <c r="L213" s="262"/>
      <c r="M213" s="263"/>
      <c r="N213" s="264"/>
      <c r="O213" s="264"/>
      <c r="P213" s="264"/>
      <c r="Q213" s="264"/>
      <c r="R213" s="264"/>
      <c r="S213" s="264"/>
      <c r="T213" s="265"/>
      <c r="AT213" s="266" t="s">
        <v>139</v>
      </c>
      <c r="AU213" s="266" t="s">
        <v>82</v>
      </c>
      <c r="AV213" s="13" t="s">
        <v>80</v>
      </c>
      <c r="AW213" s="13" t="s">
        <v>35</v>
      </c>
      <c r="AX213" s="13" t="s">
        <v>72</v>
      </c>
      <c r="AY213" s="266" t="s">
        <v>128</v>
      </c>
    </row>
    <row r="214" s="11" customFormat="1">
      <c r="B214" s="235"/>
      <c r="C214" s="236"/>
      <c r="D214" s="232" t="s">
        <v>139</v>
      </c>
      <c r="E214" s="237" t="s">
        <v>21</v>
      </c>
      <c r="F214" s="238" t="s">
        <v>377</v>
      </c>
      <c r="G214" s="236"/>
      <c r="H214" s="239">
        <v>10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AT214" s="245" t="s">
        <v>139</v>
      </c>
      <c r="AU214" s="245" t="s">
        <v>82</v>
      </c>
      <c r="AV214" s="11" t="s">
        <v>82</v>
      </c>
      <c r="AW214" s="11" t="s">
        <v>35</v>
      </c>
      <c r="AX214" s="11" t="s">
        <v>72</v>
      </c>
      <c r="AY214" s="245" t="s">
        <v>128</v>
      </c>
    </row>
    <row r="215" s="12" customFormat="1">
      <c r="B215" s="246"/>
      <c r="C215" s="247"/>
      <c r="D215" s="232" t="s">
        <v>139</v>
      </c>
      <c r="E215" s="248" t="s">
        <v>21</v>
      </c>
      <c r="F215" s="249" t="s">
        <v>241</v>
      </c>
      <c r="G215" s="247"/>
      <c r="H215" s="250">
        <v>21.510000000000002</v>
      </c>
      <c r="I215" s="251"/>
      <c r="J215" s="247"/>
      <c r="K215" s="247"/>
      <c r="L215" s="252"/>
      <c r="M215" s="253"/>
      <c r="N215" s="254"/>
      <c r="O215" s="254"/>
      <c r="P215" s="254"/>
      <c r="Q215" s="254"/>
      <c r="R215" s="254"/>
      <c r="S215" s="254"/>
      <c r="T215" s="255"/>
      <c r="AT215" s="256" t="s">
        <v>139</v>
      </c>
      <c r="AU215" s="256" t="s">
        <v>82</v>
      </c>
      <c r="AV215" s="12" t="s">
        <v>135</v>
      </c>
      <c r="AW215" s="12" t="s">
        <v>35</v>
      </c>
      <c r="AX215" s="12" t="s">
        <v>80</v>
      </c>
      <c r="AY215" s="256" t="s">
        <v>128</v>
      </c>
    </row>
    <row r="216" s="1" customFormat="1" ht="51" customHeight="1">
      <c r="B216" s="45"/>
      <c r="C216" s="220" t="s">
        <v>378</v>
      </c>
      <c r="D216" s="220" t="s">
        <v>130</v>
      </c>
      <c r="E216" s="221" t="s">
        <v>379</v>
      </c>
      <c r="F216" s="222" t="s">
        <v>380</v>
      </c>
      <c r="G216" s="223" t="s">
        <v>215</v>
      </c>
      <c r="H216" s="224">
        <v>215.09999999999999</v>
      </c>
      <c r="I216" s="225"/>
      <c r="J216" s="226">
        <f>ROUND(I216*H216,2)</f>
        <v>0</v>
      </c>
      <c r="K216" s="222" t="s">
        <v>134</v>
      </c>
      <c r="L216" s="71"/>
      <c r="M216" s="227" t="s">
        <v>21</v>
      </c>
      <c r="N216" s="228" t="s">
        <v>43</v>
      </c>
      <c r="O216" s="46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AR216" s="23" t="s">
        <v>135</v>
      </c>
      <c r="AT216" s="23" t="s">
        <v>130</v>
      </c>
      <c r="AU216" s="23" t="s">
        <v>82</v>
      </c>
      <c r="AY216" s="23" t="s">
        <v>128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23" t="s">
        <v>80</v>
      </c>
      <c r="BK216" s="231">
        <f>ROUND(I216*H216,2)</f>
        <v>0</v>
      </c>
      <c r="BL216" s="23" t="s">
        <v>135</v>
      </c>
      <c r="BM216" s="23" t="s">
        <v>381</v>
      </c>
    </row>
    <row r="217" s="1" customFormat="1">
      <c r="B217" s="45"/>
      <c r="C217" s="73"/>
      <c r="D217" s="232" t="s">
        <v>137</v>
      </c>
      <c r="E217" s="73"/>
      <c r="F217" s="233" t="s">
        <v>371</v>
      </c>
      <c r="G217" s="73"/>
      <c r="H217" s="73"/>
      <c r="I217" s="190"/>
      <c r="J217" s="73"/>
      <c r="K217" s="73"/>
      <c r="L217" s="71"/>
      <c r="M217" s="234"/>
      <c r="N217" s="46"/>
      <c r="O217" s="46"/>
      <c r="P217" s="46"/>
      <c r="Q217" s="46"/>
      <c r="R217" s="46"/>
      <c r="S217" s="46"/>
      <c r="T217" s="94"/>
      <c r="AT217" s="23" t="s">
        <v>137</v>
      </c>
      <c r="AU217" s="23" t="s">
        <v>82</v>
      </c>
    </row>
    <row r="218" s="11" customFormat="1">
      <c r="B218" s="235"/>
      <c r="C218" s="236"/>
      <c r="D218" s="232" t="s">
        <v>139</v>
      </c>
      <c r="E218" s="236"/>
      <c r="F218" s="238" t="s">
        <v>382</v>
      </c>
      <c r="G218" s="236"/>
      <c r="H218" s="239">
        <v>215.09999999999999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AT218" s="245" t="s">
        <v>139</v>
      </c>
      <c r="AU218" s="245" t="s">
        <v>82</v>
      </c>
      <c r="AV218" s="11" t="s">
        <v>82</v>
      </c>
      <c r="AW218" s="11" t="s">
        <v>6</v>
      </c>
      <c r="AX218" s="11" t="s">
        <v>80</v>
      </c>
      <c r="AY218" s="245" t="s">
        <v>128</v>
      </c>
    </row>
    <row r="219" s="1" customFormat="1" ht="25.5" customHeight="1">
      <c r="B219" s="45"/>
      <c r="C219" s="220" t="s">
        <v>383</v>
      </c>
      <c r="D219" s="220" t="s">
        <v>130</v>
      </c>
      <c r="E219" s="221" t="s">
        <v>384</v>
      </c>
      <c r="F219" s="222" t="s">
        <v>385</v>
      </c>
      <c r="G219" s="223" t="s">
        <v>363</v>
      </c>
      <c r="H219" s="224">
        <v>38.718000000000004</v>
      </c>
      <c r="I219" s="225"/>
      <c r="J219" s="226">
        <f>ROUND(I219*H219,2)</f>
        <v>0</v>
      </c>
      <c r="K219" s="222" t="s">
        <v>21</v>
      </c>
      <c r="L219" s="71"/>
      <c r="M219" s="227" t="s">
        <v>21</v>
      </c>
      <c r="N219" s="228" t="s">
        <v>43</v>
      </c>
      <c r="O219" s="4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AR219" s="23" t="s">
        <v>135</v>
      </c>
      <c r="AT219" s="23" t="s">
        <v>130</v>
      </c>
      <c r="AU219" s="23" t="s">
        <v>82</v>
      </c>
      <c r="AY219" s="23" t="s">
        <v>128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23" t="s">
        <v>80</v>
      </c>
      <c r="BK219" s="231">
        <f>ROUND(I219*H219,2)</f>
        <v>0</v>
      </c>
      <c r="BL219" s="23" t="s">
        <v>135</v>
      </c>
      <c r="BM219" s="23" t="s">
        <v>386</v>
      </c>
    </row>
    <row r="220" s="1" customFormat="1">
      <c r="B220" s="45"/>
      <c r="C220" s="73"/>
      <c r="D220" s="232" t="s">
        <v>137</v>
      </c>
      <c r="E220" s="73"/>
      <c r="F220" s="233" t="s">
        <v>387</v>
      </c>
      <c r="G220" s="73"/>
      <c r="H220" s="73"/>
      <c r="I220" s="190"/>
      <c r="J220" s="73"/>
      <c r="K220" s="73"/>
      <c r="L220" s="71"/>
      <c r="M220" s="234"/>
      <c r="N220" s="46"/>
      <c r="O220" s="46"/>
      <c r="P220" s="46"/>
      <c r="Q220" s="46"/>
      <c r="R220" s="46"/>
      <c r="S220" s="46"/>
      <c r="T220" s="94"/>
      <c r="AT220" s="23" t="s">
        <v>137</v>
      </c>
      <c r="AU220" s="23" t="s">
        <v>82</v>
      </c>
    </row>
    <row r="221" s="11" customFormat="1">
      <c r="B221" s="235"/>
      <c r="C221" s="236"/>
      <c r="D221" s="232" t="s">
        <v>139</v>
      </c>
      <c r="E221" s="236"/>
      <c r="F221" s="238" t="s">
        <v>388</v>
      </c>
      <c r="G221" s="236"/>
      <c r="H221" s="239">
        <v>38.718000000000004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AT221" s="245" t="s">
        <v>139</v>
      </c>
      <c r="AU221" s="245" t="s">
        <v>82</v>
      </c>
      <c r="AV221" s="11" t="s">
        <v>82</v>
      </c>
      <c r="AW221" s="11" t="s">
        <v>6</v>
      </c>
      <c r="AX221" s="11" t="s">
        <v>80</v>
      </c>
      <c r="AY221" s="245" t="s">
        <v>128</v>
      </c>
    </row>
    <row r="222" s="1" customFormat="1" ht="25.5" customHeight="1">
      <c r="B222" s="45"/>
      <c r="C222" s="220" t="s">
        <v>389</v>
      </c>
      <c r="D222" s="220" t="s">
        <v>130</v>
      </c>
      <c r="E222" s="221" t="s">
        <v>390</v>
      </c>
      <c r="F222" s="222" t="s">
        <v>391</v>
      </c>
      <c r="G222" s="223" t="s">
        <v>215</v>
      </c>
      <c r="H222" s="224">
        <v>21.553999999999998</v>
      </c>
      <c r="I222" s="225"/>
      <c r="J222" s="226">
        <f>ROUND(I222*H222,2)</f>
        <v>0</v>
      </c>
      <c r="K222" s="222" t="s">
        <v>134</v>
      </c>
      <c r="L222" s="71"/>
      <c r="M222" s="227" t="s">
        <v>21</v>
      </c>
      <c r="N222" s="228" t="s">
        <v>43</v>
      </c>
      <c r="O222" s="46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AR222" s="23" t="s">
        <v>135</v>
      </c>
      <c r="AT222" s="23" t="s">
        <v>130</v>
      </c>
      <c r="AU222" s="23" t="s">
        <v>82</v>
      </c>
      <c r="AY222" s="23" t="s">
        <v>128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23" t="s">
        <v>80</v>
      </c>
      <c r="BK222" s="231">
        <f>ROUND(I222*H222,2)</f>
        <v>0</v>
      </c>
      <c r="BL222" s="23" t="s">
        <v>135</v>
      </c>
      <c r="BM222" s="23" t="s">
        <v>392</v>
      </c>
    </row>
    <row r="223" s="1" customFormat="1">
      <c r="B223" s="45"/>
      <c r="C223" s="73"/>
      <c r="D223" s="232" t="s">
        <v>137</v>
      </c>
      <c r="E223" s="73"/>
      <c r="F223" s="267" t="s">
        <v>393</v>
      </c>
      <c r="G223" s="73"/>
      <c r="H223" s="73"/>
      <c r="I223" s="190"/>
      <c r="J223" s="73"/>
      <c r="K223" s="73"/>
      <c r="L223" s="71"/>
      <c r="M223" s="234"/>
      <c r="N223" s="46"/>
      <c r="O223" s="46"/>
      <c r="P223" s="46"/>
      <c r="Q223" s="46"/>
      <c r="R223" s="46"/>
      <c r="S223" s="46"/>
      <c r="T223" s="94"/>
      <c r="AT223" s="23" t="s">
        <v>137</v>
      </c>
      <c r="AU223" s="23" t="s">
        <v>82</v>
      </c>
    </row>
    <row r="224" s="13" customFormat="1">
      <c r="B224" s="257"/>
      <c r="C224" s="258"/>
      <c r="D224" s="232" t="s">
        <v>139</v>
      </c>
      <c r="E224" s="259" t="s">
        <v>21</v>
      </c>
      <c r="F224" s="260" t="s">
        <v>394</v>
      </c>
      <c r="G224" s="258"/>
      <c r="H224" s="259" t="s">
        <v>21</v>
      </c>
      <c r="I224" s="261"/>
      <c r="J224" s="258"/>
      <c r="K224" s="258"/>
      <c r="L224" s="262"/>
      <c r="M224" s="263"/>
      <c r="N224" s="264"/>
      <c r="O224" s="264"/>
      <c r="P224" s="264"/>
      <c r="Q224" s="264"/>
      <c r="R224" s="264"/>
      <c r="S224" s="264"/>
      <c r="T224" s="265"/>
      <c r="AT224" s="266" t="s">
        <v>139</v>
      </c>
      <c r="AU224" s="266" t="s">
        <v>82</v>
      </c>
      <c r="AV224" s="13" t="s">
        <v>80</v>
      </c>
      <c r="AW224" s="13" t="s">
        <v>35</v>
      </c>
      <c r="AX224" s="13" t="s">
        <v>72</v>
      </c>
      <c r="AY224" s="266" t="s">
        <v>128</v>
      </c>
    </row>
    <row r="225" s="11" customFormat="1">
      <c r="B225" s="235"/>
      <c r="C225" s="236"/>
      <c r="D225" s="232" t="s">
        <v>139</v>
      </c>
      <c r="E225" s="237" t="s">
        <v>21</v>
      </c>
      <c r="F225" s="238" t="s">
        <v>395</v>
      </c>
      <c r="G225" s="236"/>
      <c r="H225" s="239">
        <v>6.5</v>
      </c>
      <c r="I225" s="240"/>
      <c r="J225" s="236"/>
      <c r="K225" s="236"/>
      <c r="L225" s="241"/>
      <c r="M225" s="242"/>
      <c r="N225" s="243"/>
      <c r="O225" s="243"/>
      <c r="P225" s="243"/>
      <c r="Q225" s="243"/>
      <c r="R225" s="243"/>
      <c r="S225" s="243"/>
      <c r="T225" s="244"/>
      <c r="AT225" s="245" t="s">
        <v>139</v>
      </c>
      <c r="AU225" s="245" t="s">
        <v>82</v>
      </c>
      <c r="AV225" s="11" t="s">
        <v>82</v>
      </c>
      <c r="AW225" s="11" t="s">
        <v>35</v>
      </c>
      <c r="AX225" s="11" t="s">
        <v>72</v>
      </c>
      <c r="AY225" s="245" t="s">
        <v>128</v>
      </c>
    </row>
    <row r="226" s="13" customFormat="1">
      <c r="B226" s="257"/>
      <c r="C226" s="258"/>
      <c r="D226" s="232" t="s">
        <v>139</v>
      </c>
      <c r="E226" s="259" t="s">
        <v>21</v>
      </c>
      <c r="F226" s="260" t="s">
        <v>396</v>
      </c>
      <c r="G226" s="258"/>
      <c r="H226" s="259" t="s">
        <v>21</v>
      </c>
      <c r="I226" s="261"/>
      <c r="J226" s="258"/>
      <c r="K226" s="258"/>
      <c r="L226" s="262"/>
      <c r="M226" s="263"/>
      <c r="N226" s="264"/>
      <c r="O226" s="264"/>
      <c r="P226" s="264"/>
      <c r="Q226" s="264"/>
      <c r="R226" s="264"/>
      <c r="S226" s="264"/>
      <c r="T226" s="265"/>
      <c r="AT226" s="266" t="s">
        <v>139</v>
      </c>
      <c r="AU226" s="266" t="s">
        <v>82</v>
      </c>
      <c r="AV226" s="13" t="s">
        <v>80</v>
      </c>
      <c r="AW226" s="13" t="s">
        <v>35</v>
      </c>
      <c r="AX226" s="13" t="s">
        <v>72</v>
      </c>
      <c r="AY226" s="266" t="s">
        <v>128</v>
      </c>
    </row>
    <row r="227" s="11" customFormat="1">
      <c r="B227" s="235"/>
      <c r="C227" s="236"/>
      <c r="D227" s="232" t="s">
        <v>139</v>
      </c>
      <c r="E227" s="237" t="s">
        <v>21</v>
      </c>
      <c r="F227" s="238" t="s">
        <v>397</v>
      </c>
      <c r="G227" s="236"/>
      <c r="H227" s="239">
        <v>6.75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AT227" s="245" t="s">
        <v>139</v>
      </c>
      <c r="AU227" s="245" t="s">
        <v>82</v>
      </c>
      <c r="AV227" s="11" t="s">
        <v>82</v>
      </c>
      <c r="AW227" s="11" t="s">
        <v>35</v>
      </c>
      <c r="AX227" s="11" t="s">
        <v>72</v>
      </c>
      <c r="AY227" s="245" t="s">
        <v>128</v>
      </c>
    </row>
    <row r="228" s="13" customFormat="1">
      <c r="B228" s="257"/>
      <c r="C228" s="258"/>
      <c r="D228" s="232" t="s">
        <v>139</v>
      </c>
      <c r="E228" s="259" t="s">
        <v>21</v>
      </c>
      <c r="F228" s="260" t="s">
        <v>398</v>
      </c>
      <c r="G228" s="258"/>
      <c r="H228" s="259" t="s">
        <v>21</v>
      </c>
      <c r="I228" s="261"/>
      <c r="J228" s="258"/>
      <c r="K228" s="258"/>
      <c r="L228" s="262"/>
      <c r="M228" s="263"/>
      <c r="N228" s="264"/>
      <c r="O228" s="264"/>
      <c r="P228" s="264"/>
      <c r="Q228" s="264"/>
      <c r="R228" s="264"/>
      <c r="S228" s="264"/>
      <c r="T228" s="265"/>
      <c r="AT228" s="266" t="s">
        <v>139</v>
      </c>
      <c r="AU228" s="266" t="s">
        <v>82</v>
      </c>
      <c r="AV228" s="13" t="s">
        <v>80</v>
      </c>
      <c r="AW228" s="13" t="s">
        <v>35</v>
      </c>
      <c r="AX228" s="13" t="s">
        <v>72</v>
      </c>
      <c r="AY228" s="266" t="s">
        <v>128</v>
      </c>
    </row>
    <row r="229" s="11" customFormat="1">
      <c r="B229" s="235"/>
      <c r="C229" s="236"/>
      <c r="D229" s="232" t="s">
        <v>139</v>
      </c>
      <c r="E229" s="237" t="s">
        <v>21</v>
      </c>
      <c r="F229" s="238" t="s">
        <v>399</v>
      </c>
      <c r="G229" s="236"/>
      <c r="H229" s="239">
        <v>8.3040000000000003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AT229" s="245" t="s">
        <v>139</v>
      </c>
      <c r="AU229" s="245" t="s">
        <v>82</v>
      </c>
      <c r="AV229" s="11" t="s">
        <v>82</v>
      </c>
      <c r="AW229" s="11" t="s">
        <v>35</v>
      </c>
      <c r="AX229" s="11" t="s">
        <v>72</v>
      </c>
      <c r="AY229" s="245" t="s">
        <v>128</v>
      </c>
    </row>
    <row r="230" s="12" customFormat="1">
      <c r="B230" s="246"/>
      <c r="C230" s="247"/>
      <c r="D230" s="232" t="s">
        <v>139</v>
      </c>
      <c r="E230" s="248" t="s">
        <v>21</v>
      </c>
      <c r="F230" s="249" t="s">
        <v>241</v>
      </c>
      <c r="G230" s="247"/>
      <c r="H230" s="250">
        <v>21.553999999999998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AT230" s="256" t="s">
        <v>139</v>
      </c>
      <c r="AU230" s="256" t="s">
        <v>82</v>
      </c>
      <c r="AV230" s="12" t="s">
        <v>135</v>
      </c>
      <c r="AW230" s="12" t="s">
        <v>35</v>
      </c>
      <c r="AX230" s="12" t="s">
        <v>80</v>
      </c>
      <c r="AY230" s="256" t="s">
        <v>128</v>
      </c>
    </row>
    <row r="231" s="1" customFormat="1" ht="16.5" customHeight="1">
      <c r="B231" s="45"/>
      <c r="C231" s="268" t="s">
        <v>400</v>
      </c>
      <c r="D231" s="268" t="s">
        <v>401</v>
      </c>
      <c r="E231" s="269" t="s">
        <v>402</v>
      </c>
      <c r="F231" s="270" t="s">
        <v>403</v>
      </c>
      <c r="G231" s="271" t="s">
        <v>363</v>
      </c>
      <c r="H231" s="272">
        <v>27.097000000000001</v>
      </c>
      <c r="I231" s="273"/>
      <c r="J231" s="274">
        <f>ROUND(I231*H231,2)</f>
        <v>0</v>
      </c>
      <c r="K231" s="270" t="s">
        <v>134</v>
      </c>
      <c r="L231" s="275"/>
      <c r="M231" s="276" t="s">
        <v>21</v>
      </c>
      <c r="N231" s="277" t="s">
        <v>43</v>
      </c>
      <c r="O231" s="46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AR231" s="23" t="s">
        <v>167</v>
      </c>
      <c r="AT231" s="23" t="s">
        <v>401</v>
      </c>
      <c r="AU231" s="23" t="s">
        <v>82</v>
      </c>
      <c r="AY231" s="23" t="s">
        <v>128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23" t="s">
        <v>80</v>
      </c>
      <c r="BK231" s="231">
        <f>ROUND(I231*H231,2)</f>
        <v>0</v>
      </c>
      <c r="BL231" s="23" t="s">
        <v>135</v>
      </c>
      <c r="BM231" s="23" t="s">
        <v>404</v>
      </c>
    </row>
    <row r="232" s="11" customFormat="1">
      <c r="B232" s="235"/>
      <c r="C232" s="236"/>
      <c r="D232" s="232" t="s">
        <v>139</v>
      </c>
      <c r="E232" s="237" t="s">
        <v>21</v>
      </c>
      <c r="F232" s="238" t="s">
        <v>405</v>
      </c>
      <c r="G232" s="236"/>
      <c r="H232" s="239">
        <v>15.054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AT232" s="245" t="s">
        <v>139</v>
      </c>
      <c r="AU232" s="245" t="s">
        <v>82</v>
      </c>
      <c r="AV232" s="11" t="s">
        <v>82</v>
      </c>
      <c r="AW232" s="11" t="s">
        <v>35</v>
      </c>
      <c r="AX232" s="11" t="s">
        <v>80</v>
      </c>
      <c r="AY232" s="245" t="s">
        <v>128</v>
      </c>
    </row>
    <row r="233" s="11" customFormat="1">
      <c r="B233" s="235"/>
      <c r="C233" s="236"/>
      <c r="D233" s="232" t="s">
        <v>139</v>
      </c>
      <c r="E233" s="236"/>
      <c r="F233" s="238" t="s">
        <v>406</v>
      </c>
      <c r="G233" s="236"/>
      <c r="H233" s="239">
        <v>27.097000000000001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AT233" s="245" t="s">
        <v>139</v>
      </c>
      <c r="AU233" s="245" t="s">
        <v>82</v>
      </c>
      <c r="AV233" s="11" t="s">
        <v>82</v>
      </c>
      <c r="AW233" s="11" t="s">
        <v>6</v>
      </c>
      <c r="AX233" s="11" t="s">
        <v>80</v>
      </c>
      <c r="AY233" s="245" t="s">
        <v>128</v>
      </c>
    </row>
    <row r="234" s="1" customFormat="1" ht="38.25" customHeight="1">
      <c r="B234" s="45"/>
      <c r="C234" s="220" t="s">
        <v>407</v>
      </c>
      <c r="D234" s="220" t="s">
        <v>130</v>
      </c>
      <c r="E234" s="221" t="s">
        <v>408</v>
      </c>
      <c r="F234" s="222" t="s">
        <v>409</v>
      </c>
      <c r="G234" s="223" t="s">
        <v>215</v>
      </c>
      <c r="H234" s="224">
        <v>3.75</v>
      </c>
      <c r="I234" s="225"/>
      <c r="J234" s="226">
        <f>ROUND(I234*H234,2)</f>
        <v>0</v>
      </c>
      <c r="K234" s="222" t="s">
        <v>134</v>
      </c>
      <c r="L234" s="71"/>
      <c r="M234" s="227" t="s">
        <v>21</v>
      </c>
      <c r="N234" s="228" t="s">
        <v>43</v>
      </c>
      <c r="O234" s="46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AR234" s="23" t="s">
        <v>135</v>
      </c>
      <c r="AT234" s="23" t="s">
        <v>130</v>
      </c>
      <c r="AU234" s="23" t="s">
        <v>82</v>
      </c>
      <c r="AY234" s="23" t="s">
        <v>128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23" t="s">
        <v>80</v>
      </c>
      <c r="BK234" s="231">
        <f>ROUND(I234*H234,2)</f>
        <v>0</v>
      </c>
      <c r="BL234" s="23" t="s">
        <v>135</v>
      </c>
      <c r="BM234" s="23" t="s">
        <v>410</v>
      </c>
    </row>
    <row r="235" s="1" customFormat="1">
      <c r="B235" s="45"/>
      <c r="C235" s="73"/>
      <c r="D235" s="232" t="s">
        <v>137</v>
      </c>
      <c r="E235" s="73"/>
      <c r="F235" s="233" t="s">
        <v>411</v>
      </c>
      <c r="G235" s="73"/>
      <c r="H235" s="73"/>
      <c r="I235" s="190"/>
      <c r="J235" s="73"/>
      <c r="K235" s="73"/>
      <c r="L235" s="71"/>
      <c r="M235" s="234"/>
      <c r="N235" s="46"/>
      <c r="O235" s="46"/>
      <c r="P235" s="46"/>
      <c r="Q235" s="46"/>
      <c r="R235" s="46"/>
      <c r="S235" s="46"/>
      <c r="T235" s="94"/>
      <c r="AT235" s="23" t="s">
        <v>137</v>
      </c>
      <c r="AU235" s="23" t="s">
        <v>82</v>
      </c>
    </row>
    <row r="236" s="11" customFormat="1">
      <c r="B236" s="235"/>
      <c r="C236" s="236"/>
      <c r="D236" s="232" t="s">
        <v>139</v>
      </c>
      <c r="E236" s="237" t="s">
        <v>21</v>
      </c>
      <c r="F236" s="238" t="s">
        <v>412</v>
      </c>
      <c r="G236" s="236"/>
      <c r="H236" s="239">
        <v>3.75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AT236" s="245" t="s">
        <v>139</v>
      </c>
      <c r="AU236" s="245" t="s">
        <v>82</v>
      </c>
      <c r="AV236" s="11" t="s">
        <v>82</v>
      </c>
      <c r="AW236" s="11" t="s">
        <v>35</v>
      </c>
      <c r="AX236" s="11" t="s">
        <v>80</v>
      </c>
      <c r="AY236" s="245" t="s">
        <v>128</v>
      </c>
    </row>
    <row r="237" s="1" customFormat="1" ht="16.5" customHeight="1">
      <c r="B237" s="45"/>
      <c r="C237" s="268" t="s">
        <v>413</v>
      </c>
      <c r="D237" s="268" t="s">
        <v>401</v>
      </c>
      <c r="E237" s="269" t="s">
        <v>414</v>
      </c>
      <c r="F237" s="270" t="s">
        <v>415</v>
      </c>
      <c r="G237" s="271" t="s">
        <v>363</v>
      </c>
      <c r="H237" s="272">
        <v>6.75</v>
      </c>
      <c r="I237" s="273"/>
      <c r="J237" s="274">
        <f>ROUND(I237*H237,2)</f>
        <v>0</v>
      </c>
      <c r="K237" s="270" t="s">
        <v>134</v>
      </c>
      <c r="L237" s="275"/>
      <c r="M237" s="276" t="s">
        <v>21</v>
      </c>
      <c r="N237" s="277" t="s">
        <v>43</v>
      </c>
      <c r="O237" s="46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AR237" s="23" t="s">
        <v>167</v>
      </c>
      <c r="AT237" s="23" t="s">
        <v>401</v>
      </c>
      <c r="AU237" s="23" t="s">
        <v>82</v>
      </c>
      <c r="AY237" s="23" t="s">
        <v>128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23" t="s">
        <v>80</v>
      </c>
      <c r="BK237" s="231">
        <f>ROUND(I237*H237,2)</f>
        <v>0</v>
      </c>
      <c r="BL237" s="23" t="s">
        <v>135</v>
      </c>
      <c r="BM237" s="23" t="s">
        <v>416</v>
      </c>
    </row>
    <row r="238" s="11" customFormat="1">
      <c r="B238" s="235"/>
      <c r="C238" s="236"/>
      <c r="D238" s="232" t="s">
        <v>139</v>
      </c>
      <c r="E238" s="236"/>
      <c r="F238" s="238" t="s">
        <v>417</v>
      </c>
      <c r="G238" s="236"/>
      <c r="H238" s="239">
        <v>6.75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AT238" s="245" t="s">
        <v>139</v>
      </c>
      <c r="AU238" s="245" t="s">
        <v>82</v>
      </c>
      <c r="AV238" s="11" t="s">
        <v>82</v>
      </c>
      <c r="AW238" s="11" t="s">
        <v>6</v>
      </c>
      <c r="AX238" s="11" t="s">
        <v>80</v>
      </c>
      <c r="AY238" s="245" t="s">
        <v>128</v>
      </c>
    </row>
    <row r="239" s="10" customFormat="1" ht="29.88" customHeight="1">
      <c r="B239" s="204"/>
      <c r="C239" s="205"/>
      <c r="D239" s="206" t="s">
        <v>71</v>
      </c>
      <c r="E239" s="218" t="s">
        <v>82</v>
      </c>
      <c r="F239" s="218" t="s">
        <v>418</v>
      </c>
      <c r="G239" s="205"/>
      <c r="H239" s="205"/>
      <c r="I239" s="208"/>
      <c r="J239" s="219">
        <f>BK239</f>
        <v>0</v>
      </c>
      <c r="K239" s="205"/>
      <c r="L239" s="210"/>
      <c r="M239" s="211"/>
      <c r="N239" s="212"/>
      <c r="O239" s="212"/>
      <c r="P239" s="213">
        <f>SUM(P240:P247)</f>
        <v>0</v>
      </c>
      <c r="Q239" s="212"/>
      <c r="R239" s="213">
        <f>SUM(R240:R247)</f>
        <v>27.628994399999996</v>
      </c>
      <c r="S239" s="212"/>
      <c r="T239" s="214">
        <f>SUM(T240:T247)</f>
        <v>0</v>
      </c>
      <c r="AR239" s="215" t="s">
        <v>80</v>
      </c>
      <c r="AT239" s="216" t="s">
        <v>71</v>
      </c>
      <c r="AU239" s="216" t="s">
        <v>80</v>
      </c>
      <c r="AY239" s="215" t="s">
        <v>128</v>
      </c>
      <c r="BK239" s="217">
        <f>SUM(BK240:BK247)</f>
        <v>0</v>
      </c>
    </row>
    <row r="240" s="1" customFormat="1" ht="25.5" customHeight="1">
      <c r="B240" s="45"/>
      <c r="C240" s="220" t="s">
        <v>419</v>
      </c>
      <c r="D240" s="220" t="s">
        <v>130</v>
      </c>
      <c r="E240" s="221" t="s">
        <v>420</v>
      </c>
      <c r="F240" s="222" t="s">
        <v>421</v>
      </c>
      <c r="G240" s="223" t="s">
        <v>215</v>
      </c>
      <c r="H240" s="224">
        <v>11.199999999999999</v>
      </c>
      <c r="I240" s="225"/>
      <c r="J240" s="226">
        <f>ROUND(I240*H240,2)</f>
        <v>0</v>
      </c>
      <c r="K240" s="222" t="s">
        <v>134</v>
      </c>
      <c r="L240" s="71"/>
      <c r="M240" s="227" t="s">
        <v>21</v>
      </c>
      <c r="N240" s="228" t="s">
        <v>43</v>
      </c>
      <c r="O240" s="46"/>
      <c r="P240" s="229">
        <f>O240*H240</f>
        <v>0</v>
      </c>
      <c r="Q240" s="229">
        <v>2.45329</v>
      </c>
      <c r="R240" s="229">
        <f>Q240*H240</f>
        <v>27.476847999999997</v>
      </c>
      <c r="S240" s="229">
        <v>0</v>
      </c>
      <c r="T240" s="230">
        <f>S240*H240</f>
        <v>0</v>
      </c>
      <c r="AR240" s="23" t="s">
        <v>135</v>
      </c>
      <c r="AT240" s="23" t="s">
        <v>130</v>
      </c>
      <c r="AU240" s="23" t="s">
        <v>82</v>
      </c>
      <c r="AY240" s="23" t="s">
        <v>128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23" t="s">
        <v>80</v>
      </c>
      <c r="BK240" s="231">
        <f>ROUND(I240*H240,2)</f>
        <v>0</v>
      </c>
      <c r="BL240" s="23" t="s">
        <v>135</v>
      </c>
      <c r="BM240" s="23" t="s">
        <v>422</v>
      </c>
    </row>
    <row r="241" s="1" customFormat="1">
      <c r="B241" s="45"/>
      <c r="C241" s="73"/>
      <c r="D241" s="232" t="s">
        <v>137</v>
      </c>
      <c r="E241" s="73"/>
      <c r="F241" s="233" t="s">
        <v>423</v>
      </c>
      <c r="G241" s="73"/>
      <c r="H241" s="73"/>
      <c r="I241" s="190"/>
      <c r="J241" s="73"/>
      <c r="K241" s="73"/>
      <c r="L241" s="71"/>
      <c r="M241" s="234"/>
      <c r="N241" s="46"/>
      <c r="O241" s="46"/>
      <c r="P241" s="46"/>
      <c r="Q241" s="46"/>
      <c r="R241" s="46"/>
      <c r="S241" s="46"/>
      <c r="T241" s="94"/>
      <c r="AT241" s="23" t="s">
        <v>137</v>
      </c>
      <c r="AU241" s="23" t="s">
        <v>82</v>
      </c>
    </row>
    <row r="242" s="11" customFormat="1">
      <c r="B242" s="235"/>
      <c r="C242" s="236"/>
      <c r="D242" s="232" t="s">
        <v>139</v>
      </c>
      <c r="E242" s="237" t="s">
        <v>21</v>
      </c>
      <c r="F242" s="238" t="s">
        <v>424</v>
      </c>
      <c r="G242" s="236"/>
      <c r="H242" s="239">
        <v>11.199999999999999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AT242" s="245" t="s">
        <v>139</v>
      </c>
      <c r="AU242" s="245" t="s">
        <v>82</v>
      </c>
      <c r="AV242" s="11" t="s">
        <v>82</v>
      </c>
      <c r="AW242" s="11" t="s">
        <v>35</v>
      </c>
      <c r="AX242" s="11" t="s">
        <v>80</v>
      </c>
      <c r="AY242" s="245" t="s">
        <v>128</v>
      </c>
    </row>
    <row r="243" s="1" customFormat="1" ht="16.5" customHeight="1">
      <c r="B243" s="45"/>
      <c r="C243" s="220" t="s">
        <v>425</v>
      </c>
      <c r="D243" s="220" t="s">
        <v>130</v>
      </c>
      <c r="E243" s="221" t="s">
        <v>426</v>
      </c>
      <c r="F243" s="222" t="s">
        <v>427</v>
      </c>
      <c r="G243" s="223" t="s">
        <v>133</v>
      </c>
      <c r="H243" s="224">
        <v>56.560000000000002</v>
      </c>
      <c r="I243" s="225"/>
      <c r="J243" s="226">
        <f>ROUND(I243*H243,2)</f>
        <v>0</v>
      </c>
      <c r="K243" s="222" t="s">
        <v>134</v>
      </c>
      <c r="L243" s="71"/>
      <c r="M243" s="227" t="s">
        <v>21</v>
      </c>
      <c r="N243" s="228" t="s">
        <v>43</v>
      </c>
      <c r="O243" s="46"/>
      <c r="P243" s="229">
        <f>O243*H243</f>
        <v>0</v>
      </c>
      <c r="Q243" s="229">
        <v>0.0026900000000000001</v>
      </c>
      <c r="R243" s="229">
        <f>Q243*H243</f>
        <v>0.15214640000000002</v>
      </c>
      <c r="S243" s="229">
        <v>0</v>
      </c>
      <c r="T243" s="230">
        <f>S243*H243</f>
        <v>0</v>
      </c>
      <c r="AR243" s="23" t="s">
        <v>135</v>
      </c>
      <c r="AT243" s="23" t="s">
        <v>130</v>
      </c>
      <c r="AU243" s="23" t="s">
        <v>82</v>
      </c>
      <c r="AY243" s="23" t="s">
        <v>128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23" t="s">
        <v>80</v>
      </c>
      <c r="BK243" s="231">
        <f>ROUND(I243*H243,2)</f>
        <v>0</v>
      </c>
      <c r="BL243" s="23" t="s">
        <v>135</v>
      </c>
      <c r="BM243" s="23" t="s">
        <v>428</v>
      </c>
    </row>
    <row r="244" s="1" customFormat="1">
      <c r="B244" s="45"/>
      <c r="C244" s="73"/>
      <c r="D244" s="232" t="s">
        <v>137</v>
      </c>
      <c r="E244" s="73"/>
      <c r="F244" s="233" t="s">
        <v>429</v>
      </c>
      <c r="G244" s="73"/>
      <c r="H244" s="73"/>
      <c r="I244" s="190"/>
      <c r="J244" s="73"/>
      <c r="K244" s="73"/>
      <c r="L244" s="71"/>
      <c r="M244" s="234"/>
      <c r="N244" s="46"/>
      <c r="O244" s="46"/>
      <c r="P244" s="46"/>
      <c r="Q244" s="46"/>
      <c r="R244" s="46"/>
      <c r="S244" s="46"/>
      <c r="T244" s="94"/>
      <c r="AT244" s="23" t="s">
        <v>137</v>
      </c>
      <c r="AU244" s="23" t="s">
        <v>82</v>
      </c>
    </row>
    <row r="245" s="11" customFormat="1">
      <c r="B245" s="235"/>
      <c r="C245" s="236"/>
      <c r="D245" s="232" t="s">
        <v>139</v>
      </c>
      <c r="E245" s="237" t="s">
        <v>21</v>
      </c>
      <c r="F245" s="238" t="s">
        <v>430</v>
      </c>
      <c r="G245" s="236"/>
      <c r="H245" s="239">
        <v>56.560000000000002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AT245" s="245" t="s">
        <v>139</v>
      </c>
      <c r="AU245" s="245" t="s">
        <v>82</v>
      </c>
      <c r="AV245" s="11" t="s">
        <v>82</v>
      </c>
      <c r="AW245" s="11" t="s">
        <v>35</v>
      </c>
      <c r="AX245" s="11" t="s">
        <v>80</v>
      </c>
      <c r="AY245" s="245" t="s">
        <v>128</v>
      </c>
    </row>
    <row r="246" s="1" customFormat="1" ht="16.5" customHeight="1">
      <c r="B246" s="45"/>
      <c r="C246" s="220" t="s">
        <v>431</v>
      </c>
      <c r="D246" s="220" t="s">
        <v>130</v>
      </c>
      <c r="E246" s="221" t="s">
        <v>432</v>
      </c>
      <c r="F246" s="222" t="s">
        <v>433</v>
      </c>
      <c r="G246" s="223" t="s">
        <v>133</v>
      </c>
      <c r="H246" s="224">
        <v>56.560000000000002</v>
      </c>
      <c r="I246" s="225"/>
      <c r="J246" s="226">
        <f>ROUND(I246*H246,2)</f>
        <v>0</v>
      </c>
      <c r="K246" s="222" t="s">
        <v>134</v>
      </c>
      <c r="L246" s="71"/>
      <c r="M246" s="227" t="s">
        <v>21</v>
      </c>
      <c r="N246" s="228" t="s">
        <v>43</v>
      </c>
      <c r="O246" s="46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AR246" s="23" t="s">
        <v>135</v>
      </c>
      <c r="AT246" s="23" t="s">
        <v>130</v>
      </c>
      <c r="AU246" s="23" t="s">
        <v>82</v>
      </c>
      <c r="AY246" s="23" t="s">
        <v>128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23" t="s">
        <v>80</v>
      </c>
      <c r="BK246" s="231">
        <f>ROUND(I246*H246,2)</f>
        <v>0</v>
      </c>
      <c r="BL246" s="23" t="s">
        <v>135</v>
      </c>
      <c r="BM246" s="23" t="s">
        <v>434</v>
      </c>
    </row>
    <row r="247" s="1" customFormat="1">
      <c r="B247" s="45"/>
      <c r="C247" s="73"/>
      <c r="D247" s="232" t="s">
        <v>137</v>
      </c>
      <c r="E247" s="73"/>
      <c r="F247" s="233" t="s">
        <v>429</v>
      </c>
      <c r="G247" s="73"/>
      <c r="H247" s="73"/>
      <c r="I247" s="190"/>
      <c r="J247" s="73"/>
      <c r="K247" s="73"/>
      <c r="L247" s="71"/>
      <c r="M247" s="234"/>
      <c r="N247" s="46"/>
      <c r="O247" s="46"/>
      <c r="P247" s="46"/>
      <c r="Q247" s="46"/>
      <c r="R247" s="46"/>
      <c r="S247" s="46"/>
      <c r="T247" s="94"/>
      <c r="AT247" s="23" t="s">
        <v>137</v>
      </c>
      <c r="AU247" s="23" t="s">
        <v>82</v>
      </c>
    </row>
    <row r="248" s="10" customFormat="1" ht="29.88" customHeight="1">
      <c r="B248" s="204"/>
      <c r="C248" s="205"/>
      <c r="D248" s="206" t="s">
        <v>71</v>
      </c>
      <c r="E248" s="218" t="s">
        <v>146</v>
      </c>
      <c r="F248" s="218" t="s">
        <v>435</v>
      </c>
      <c r="G248" s="205"/>
      <c r="H248" s="205"/>
      <c r="I248" s="208"/>
      <c r="J248" s="219">
        <f>BK248</f>
        <v>0</v>
      </c>
      <c r="K248" s="205"/>
      <c r="L248" s="210"/>
      <c r="M248" s="211"/>
      <c r="N248" s="212"/>
      <c r="O248" s="212"/>
      <c r="P248" s="213">
        <f>SUM(P249:P263)</f>
        <v>0</v>
      </c>
      <c r="Q248" s="212"/>
      <c r="R248" s="213">
        <f>SUM(R249:R263)</f>
        <v>8.8338399999999986</v>
      </c>
      <c r="S248" s="212"/>
      <c r="T248" s="214">
        <f>SUM(T249:T263)</f>
        <v>9.3599999999999994</v>
      </c>
      <c r="AR248" s="215" t="s">
        <v>80</v>
      </c>
      <c r="AT248" s="216" t="s">
        <v>71</v>
      </c>
      <c r="AU248" s="216" t="s">
        <v>80</v>
      </c>
      <c r="AY248" s="215" t="s">
        <v>128</v>
      </c>
      <c r="BK248" s="217">
        <f>SUM(BK249:BK263)</f>
        <v>0</v>
      </c>
    </row>
    <row r="249" s="1" customFormat="1" ht="38.25" customHeight="1">
      <c r="B249" s="45"/>
      <c r="C249" s="220" t="s">
        <v>436</v>
      </c>
      <c r="D249" s="220" t="s">
        <v>130</v>
      </c>
      <c r="E249" s="221" t="s">
        <v>437</v>
      </c>
      <c r="F249" s="222" t="s">
        <v>438</v>
      </c>
      <c r="G249" s="223" t="s">
        <v>149</v>
      </c>
      <c r="H249" s="224">
        <v>16</v>
      </c>
      <c r="I249" s="225"/>
      <c r="J249" s="226">
        <f>ROUND(I249*H249,2)</f>
        <v>0</v>
      </c>
      <c r="K249" s="222" t="s">
        <v>134</v>
      </c>
      <c r="L249" s="71"/>
      <c r="M249" s="227" t="s">
        <v>21</v>
      </c>
      <c r="N249" s="228" t="s">
        <v>43</v>
      </c>
      <c r="O249" s="46"/>
      <c r="P249" s="229">
        <f>O249*H249</f>
        <v>0</v>
      </c>
      <c r="Q249" s="229">
        <v>0.0046800000000000001</v>
      </c>
      <c r="R249" s="229">
        <f>Q249*H249</f>
        <v>0.074880000000000002</v>
      </c>
      <c r="S249" s="229">
        <v>0</v>
      </c>
      <c r="T249" s="230">
        <f>S249*H249</f>
        <v>0</v>
      </c>
      <c r="AR249" s="23" t="s">
        <v>135</v>
      </c>
      <c r="AT249" s="23" t="s">
        <v>130</v>
      </c>
      <c r="AU249" s="23" t="s">
        <v>82</v>
      </c>
      <c r="AY249" s="23" t="s">
        <v>128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23" t="s">
        <v>80</v>
      </c>
      <c r="BK249" s="231">
        <f>ROUND(I249*H249,2)</f>
        <v>0</v>
      </c>
      <c r="BL249" s="23" t="s">
        <v>135</v>
      </c>
      <c r="BM249" s="23" t="s">
        <v>439</v>
      </c>
    </row>
    <row r="250" s="1" customFormat="1">
      <c r="B250" s="45"/>
      <c r="C250" s="73"/>
      <c r="D250" s="232" t="s">
        <v>137</v>
      </c>
      <c r="E250" s="73"/>
      <c r="F250" s="233" t="s">
        <v>440</v>
      </c>
      <c r="G250" s="73"/>
      <c r="H250" s="73"/>
      <c r="I250" s="190"/>
      <c r="J250" s="73"/>
      <c r="K250" s="73"/>
      <c r="L250" s="71"/>
      <c r="M250" s="234"/>
      <c r="N250" s="46"/>
      <c r="O250" s="46"/>
      <c r="P250" s="46"/>
      <c r="Q250" s="46"/>
      <c r="R250" s="46"/>
      <c r="S250" s="46"/>
      <c r="T250" s="94"/>
      <c r="AT250" s="23" t="s">
        <v>137</v>
      </c>
      <c r="AU250" s="23" t="s">
        <v>82</v>
      </c>
    </row>
    <row r="251" s="1" customFormat="1" ht="16.5" customHeight="1">
      <c r="B251" s="45"/>
      <c r="C251" s="268" t="s">
        <v>441</v>
      </c>
      <c r="D251" s="268" t="s">
        <v>401</v>
      </c>
      <c r="E251" s="269" t="s">
        <v>442</v>
      </c>
      <c r="F251" s="270" t="s">
        <v>443</v>
      </c>
      <c r="G251" s="271" t="s">
        <v>149</v>
      </c>
      <c r="H251" s="272">
        <v>16</v>
      </c>
      <c r="I251" s="273"/>
      <c r="J251" s="274">
        <f>ROUND(I251*H251,2)</f>
        <v>0</v>
      </c>
      <c r="K251" s="270" t="s">
        <v>134</v>
      </c>
      <c r="L251" s="275"/>
      <c r="M251" s="276" t="s">
        <v>21</v>
      </c>
      <c r="N251" s="277" t="s">
        <v>43</v>
      </c>
      <c r="O251" s="46"/>
      <c r="P251" s="229">
        <f>O251*H251</f>
        <v>0</v>
      </c>
      <c r="Q251" s="229">
        <v>0.0028</v>
      </c>
      <c r="R251" s="229">
        <f>Q251*H251</f>
        <v>0.0448</v>
      </c>
      <c r="S251" s="229">
        <v>0</v>
      </c>
      <c r="T251" s="230">
        <f>S251*H251</f>
        <v>0</v>
      </c>
      <c r="AR251" s="23" t="s">
        <v>167</v>
      </c>
      <c r="AT251" s="23" t="s">
        <v>401</v>
      </c>
      <c r="AU251" s="23" t="s">
        <v>82</v>
      </c>
      <c r="AY251" s="23" t="s">
        <v>128</v>
      </c>
      <c r="BE251" s="231">
        <f>IF(N251="základní",J251,0)</f>
        <v>0</v>
      </c>
      <c r="BF251" s="231">
        <f>IF(N251="snížená",J251,0)</f>
        <v>0</v>
      </c>
      <c r="BG251" s="231">
        <f>IF(N251="zákl. přenesená",J251,0)</f>
        <v>0</v>
      </c>
      <c r="BH251" s="231">
        <f>IF(N251="sníž. přenesená",J251,0)</f>
        <v>0</v>
      </c>
      <c r="BI251" s="231">
        <f>IF(N251="nulová",J251,0)</f>
        <v>0</v>
      </c>
      <c r="BJ251" s="23" t="s">
        <v>80</v>
      </c>
      <c r="BK251" s="231">
        <f>ROUND(I251*H251,2)</f>
        <v>0</v>
      </c>
      <c r="BL251" s="23" t="s">
        <v>135</v>
      </c>
      <c r="BM251" s="23" t="s">
        <v>444</v>
      </c>
    </row>
    <row r="252" s="1" customFormat="1" ht="25.5" customHeight="1">
      <c r="B252" s="45"/>
      <c r="C252" s="220" t="s">
        <v>445</v>
      </c>
      <c r="D252" s="220" t="s">
        <v>130</v>
      </c>
      <c r="E252" s="221" t="s">
        <v>446</v>
      </c>
      <c r="F252" s="222" t="s">
        <v>447</v>
      </c>
      <c r="G252" s="223" t="s">
        <v>203</v>
      </c>
      <c r="H252" s="224">
        <v>8</v>
      </c>
      <c r="I252" s="225"/>
      <c r="J252" s="226">
        <f>ROUND(I252*H252,2)</f>
        <v>0</v>
      </c>
      <c r="K252" s="222" t="s">
        <v>134</v>
      </c>
      <c r="L252" s="71"/>
      <c r="M252" s="227" t="s">
        <v>21</v>
      </c>
      <c r="N252" s="228" t="s">
        <v>43</v>
      </c>
      <c r="O252" s="46"/>
      <c r="P252" s="229">
        <f>O252*H252</f>
        <v>0</v>
      </c>
      <c r="Q252" s="229">
        <v>0.29757</v>
      </c>
      <c r="R252" s="229">
        <f>Q252*H252</f>
        <v>2.38056</v>
      </c>
      <c r="S252" s="229">
        <v>0</v>
      </c>
      <c r="T252" s="230">
        <f>S252*H252</f>
        <v>0</v>
      </c>
      <c r="AR252" s="23" t="s">
        <v>135</v>
      </c>
      <c r="AT252" s="23" t="s">
        <v>130</v>
      </c>
      <c r="AU252" s="23" t="s">
        <v>82</v>
      </c>
      <c r="AY252" s="23" t="s">
        <v>128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23" t="s">
        <v>80</v>
      </c>
      <c r="BK252" s="231">
        <f>ROUND(I252*H252,2)</f>
        <v>0</v>
      </c>
      <c r="BL252" s="23" t="s">
        <v>135</v>
      </c>
      <c r="BM252" s="23" t="s">
        <v>448</v>
      </c>
    </row>
    <row r="253" s="1" customFormat="1">
      <c r="B253" s="45"/>
      <c r="C253" s="73"/>
      <c r="D253" s="232" t="s">
        <v>137</v>
      </c>
      <c r="E253" s="73"/>
      <c r="F253" s="233" t="s">
        <v>449</v>
      </c>
      <c r="G253" s="73"/>
      <c r="H253" s="73"/>
      <c r="I253" s="190"/>
      <c r="J253" s="73"/>
      <c r="K253" s="73"/>
      <c r="L253" s="71"/>
      <c r="M253" s="234"/>
      <c r="N253" s="46"/>
      <c r="O253" s="46"/>
      <c r="P253" s="46"/>
      <c r="Q253" s="46"/>
      <c r="R253" s="46"/>
      <c r="S253" s="46"/>
      <c r="T253" s="94"/>
      <c r="AT253" s="23" t="s">
        <v>137</v>
      </c>
      <c r="AU253" s="23" t="s">
        <v>82</v>
      </c>
    </row>
    <row r="254" s="1" customFormat="1">
      <c r="B254" s="45"/>
      <c r="C254" s="73"/>
      <c r="D254" s="232" t="s">
        <v>450</v>
      </c>
      <c r="E254" s="73"/>
      <c r="F254" s="233" t="s">
        <v>451</v>
      </c>
      <c r="G254" s="73"/>
      <c r="H254" s="73"/>
      <c r="I254" s="190"/>
      <c r="J254" s="73"/>
      <c r="K254" s="73"/>
      <c r="L254" s="71"/>
      <c r="M254" s="234"/>
      <c r="N254" s="46"/>
      <c r="O254" s="46"/>
      <c r="P254" s="46"/>
      <c r="Q254" s="46"/>
      <c r="R254" s="46"/>
      <c r="S254" s="46"/>
      <c r="T254" s="94"/>
      <c r="AT254" s="23" t="s">
        <v>450</v>
      </c>
      <c r="AU254" s="23" t="s">
        <v>82</v>
      </c>
    </row>
    <row r="255" s="1" customFormat="1" ht="16.5" customHeight="1">
      <c r="B255" s="45"/>
      <c r="C255" s="268" t="s">
        <v>452</v>
      </c>
      <c r="D255" s="268" t="s">
        <v>401</v>
      </c>
      <c r="E255" s="269" t="s">
        <v>453</v>
      </c>
      <c r="F255" s="270" t="s">
        <v>454</v>
      </c>
      <c r="G255" s="271" t="s">
        <v>149</v>
      </c>
      <c r="H255" s="272">
        <v>50</v>
      </c>
      <c r="I255" s="273"/>
      <c r="J255" s="274">
        <f>ROUND(I255*H255,2)</f>
        <v>0</v>
      </c>
      <c r="K255" s="270" t="s">
        <v>21</v>
      </c>
      <c r="L255" s="275"/>
      <c r="M255" s="276" t="s">
        <v>21</v>
      </c>
      <c r="N255" s="277" t="s">
        <v>43</v>
      </c>
      <c r="O255" s="46"/>
      <c r="P255" s="229">
        <f>O255*H255</f>
        <v>0</v>
      </c>
      <c r="Q255" s="229">
        <v>0.071999999999999995</v>
      </c>
      <c r="R255" s="229">
        <f>Q255*H255</f>
        <v>3.5999999999999996</v>
      </c>
      <c r="S255" s="229">
        <v>0</v>
      </c>
      <c r="T255" s="230">
        <f>S255*H255</f>
        <v>0</v>
      </c>
      <c r="AR255" s="23" t="s">
        <v>167</v>
      </c>
      <c r="AT255" s="23" t="s">
        <v>401</v>
      </c>
      <c r="AU255" s="23" t="s">
        <v>82</v>
      </c>
      <c r="AY255" s="23" t="s">
        <v>128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23" t="s">
        <v>80</v>
      </c>
      <c r="BK255" s="231">
        <f>ROUND(I255*H255,2)</f>
        <v>0</v>
      </c>
      <c r="BL255" s="23" t="s">
        <v>135</v>
      </c>
      <c r="BM255" s="23" t="s">
        <v>455</v>
      </c>
    </row>
    <row r="256" s="1" customFormat="1" ht="25.5" customHeight="1">
      <c r="B256" s="45"/>
      <c r="C256" s="220" t="s">
        <v>456</v>
      </c>
      <c r="D256" s="220" t="s">
        <v>130</v>
      </c>
      <c r="E256" s="221" t="s">
        <v>457</v>
      </c>
      <c r="F256" s="222" t="s">
        <v>458</v>
      </c>
      <c r="G256" s="223" t="s">
        <v>203</v>
      </c>
      <c r="H256" s="224">
        <v>80</v>
      </c>
      <c r="I256" s="225"/>
      <c r="J256" s="226">
        <f>ROUND(I256*H256,2)</f>
        <v>0</v>
      </c>
      <c r="K256" s="222" t="s">
        <v>134</v>
      </c>
      <c r="L256" s="71"/>
      <c r="M256" s="227" t="s">
        <v>21</v>
      </c>
      <c r="N256" s="228" t="s">
        <v>43</v>
      </c>
      <c r="O256" s="46"/>
      <c r="P256" s="229">
        <f>O256*H256</f>
        <v>0</v>
      </c>
      <c r="Q256" s="229">
        <v>0.034169999999999999</v>
      </c>
      <c r="R256" s="229">
        <f>Q256*H256</f>
        <v>2.7336</v>
      </c>
      <c r="S256" s="229">
        <v>0</v>
      </c>
      <c r="T256" s="230">
        <f>S256*H256</f>
        <v>0</v>
      </c>
      <c r="AR256" s="23" t="s">
        <v>135</v>
      </c>
      <c r="AT256" s="23" t="s">
        <v>130</v>
      </c>
      <c r="AU256" s="23" t="s">
        <v>82</v>
      </c>
      <c r="AY256" s="23" t="s">
        <v>128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23" t="s">
        <v>80</v>
      </c>
      <c r="BK256" s="231">
        <f>ROUND(I256*H256,2)</f>
        <v>0</v>
      </c>
      <c r="BL256" s="23" t="s">
        <v>135</v>
      </c>
      <c r="BM256" s="23" t="s">
        <v>459</v>
      </c>
    </row>
    <row r="257" s="1" customFormat="1">
      <c r="B257" s="45"/>
      <c r="C257" s="73"/>
      <c r="D257" s="232" t="s">
        <v>137</v>
      </c>
      <c r="E257" s="73"/>
      <c r="F257" s="233" t="s">
        <v>460</v>
      </c>
      <c r="G257" s="73"/>
      <c r="H257" s="73"/>
      <c r="I257" s="190"/>
      <c r="J257" s="73"/>
      <c r="K257" s="73"/>
      <c r="L257" s="71"/>
      <c r="M257" s="234"/>
      <c r="N257" s="46"/>
      <c r="O257" s="46"/>
      <c r="P257" s="46"/>
      <c r="Q257" s="46"/>
      <c r="R257" s="46"/>
      <c r="S257" s="46"/>
      <c r="T257" s="94"/>
      <c r="AT257" s="23" t="s">
        <v>137</v>
      </c>
      <c r="AU257" s="23" t="s">
        <v>82</v>
      </c>
    </row>
    <row r="258" s="11" customFormat="1">
      <c r="B258" s="235"/>
      <c r="C258" s="236"/>
      <c r="D258" s="232" t="s">
        <v>139</v>
      </c>
      <c r="E258" s="237" t="s">
        <v>21</v>
      </c>
      <c r="F258" s="238" t="s">
        <v>461</v>
      </c>
      <c r="G258" s="236"/>
      <c r="H258" s="239">
        <v>80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AT258" s="245" t="s">
        <v>139</v>
      </c>
      <c r="AU258" s="245" t="s">
        <v>82</v>
      </c>
      <c r="AV258" s="11" t="s">
        <v>82</v>
      </c>
      <c r="AW258" s="11" t="s">
        <v>35</v>
      </c>
      <c r="AX258" s="11" t="s">
        <v>80</v>
      </c>
      <c r="AY258" s="245" t="s">
        <v>128</v>
      </c>
    </row>
    <row r="259" s="1" customFormat="1" ht="25.5" customHeight="1">
      <c r="B259" s="45"/>
      <c r="C259" s="220" t="s">
        <v>462</v>
      </c>
      <c r="D259" s="220" t="s">
        <v>130</v>
      </c>
      <c r="E259" s="221" t="s">
        <v>463</v>
      </c>
      <c r="F259" s="222" t="s">
        <v>464</v>
      </c>
      <c r="G259" s="223" t="s">
        <v>203</v>
      </c>
      <c r="H259" s="224">
        <v>40</v>
      </c>
      <c r="I259" s="225"/>
      <c r="J259" s="226">
        <f>ROUND(I259*H259,2)</f>
        <v>0</v>
      </c>
      <c r="K259" s="222" t="s">
        <v>134</v>
      </c>
      <c r="L259" s="71"/>
      <c r="M259" s="227" t="s">
        <v>21</v>
      </c>
      <c r="N259" s="228" t="s">
        <v>43</v>
      </c>
      <c r="O259" s="46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AR259" s="23" t="s">
        <v>135</v>
      </c>
      <c r="AT259" s="23" t="s">
        <v>130</v>
      </c>
      <c r="AU259" s="23" t="s">
        <v>82</v>
      </c>
      <c r="AY259" s="23" t="s">
        <v>128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23" t="s">
        <v>80</v>
      </c>
      <c r="BK259" s="231">
        <f>ROUND(I259*H259,2)</f>
        <v>0</v>
      </c>
      <c r="BL259" s="23" t="s">
        <v>135</v>
      </c>
      <c r="BM259" s="23" t="s">
        <v>465</v>
      </c>
    </row>
    <row r="260" s="1" customFormat="1">
      <c r="B260" s="45"/>
      <c r="C260" s="73"/>
      <c r="D260" s="232" t="s">
        <v>137</v>
      </c>
      <c r="E260" s="73"/>
      <c r="F260" s="233" t="s">
        <v>466</v>
      </c>
      <c r="G260" s="73"/>
      <c r="H260" s="73"/>
      <c r="I260" s="190"/>
      <c r="J260" s="73"/>
      <c r="K260" s="73"/>
      <c r="L260" s="71"/>
      <c r="M260" s="234"/>
      <c r="N260" s="46"/>
      <c r="O260" s="46"/>
      <c r="P260" s="46"/>
      <c r="Q260" s="46"/>
      <c r="R260" s="46"/>
      <c r="S260" s="46"/>
      <c r="T260" s="94"/>
      <c r="AT260" s="23" t="s">
        <v>137</v>
      </c>
      <c r="AU260" s="23" t="s">
        <v>82</v>
      </c>
    </row>
    <row r="261" s="11" customFormat="1">
      <c r="B261" s="235"/>
      <c r="C261" s="236"/>
      <c r="D261" s="232" t="s">
        <v>139</v>
      </c>
      <c r="E261" s="237" t="s">
        <v>21</v>
      </c>
      <c r="F261" s="238" t="s">
        <v>467</v>
      </c>
      <c r="G261" s="236"/>
      <c r="H261" s="239">
        <v>40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AT261" s="245" t="s">
        <v>139</v>
      </c>
      <c r="AU261" s="245" t="s">
        <v>82</v>
      </c>
      <c r="AV261" s="11" t="s">
        <v>82</v>
      </c>
      <c r="AW261" s="11" t="s">
        <v>35</v>
      </c>
      <c r="AX261" s="11" t="s">
        <v>80</v>
      </c>
      <c r="AY261" s="245" t="s">
        <v>128</v>
      </c>
    </row>
    <row r="262" s="1" customFormat="1" ht="25.5" customHeight="1">
      <c r="B262" s="45"/>
      <c r="C262" s="220" t="s">
        <v>468</v>
      </c>
      <c r="D262" s="220" t="s">
        <v>130</v>
      </c>
      <c r="E262" s="221" t="s">
        <v>469</v>
      </c>
      <c r="F262" s="222" t="s">
        <v>470</v>
      </c>
      <c r="G262" s="223" t="s">
        <v>215</v>
      </c>
      <c r="H262" s="224">
        <v>4.7999999999999998</v>
      </c>
      <c r="I262" s="225"/>
      <c r="J262" s="226">
        <f>ROUND(I262*H262,2)</f>
        <v>0</v>
      </c>
      <c r="K262" s="222" t="s">
        <v>134</v>
      </c>
      <c r="L262" s="71"/>
      <c r="M262" s="227" t="s">
        <v>21</v>
      </c>
      <c r="N262" s="228" t="s">
        <v>43</v>
      </c>
      <c r="O262" s="46"/>
      <c r="P262" s="229">
        <f>O262*H262</f>
        <v>0</v>
      </c>
      <c r="Q262" s="229">
        <v>0</v>
      </c>
      <c r="R262" s="229">
        <f>Q262*H262</f>
        <v>0</v>
      </c>
      <c r="S262" s="229">
        <v>1.95</v>
      </c>
      <c r="T262" s="230">
        <f>S262*H262</f>
        <v>9.3599999999999994</v>
      </c>
      <c r="AR262" s="23" t="s">
        <v>135</v>
      </c>
      <c r="AT262" s="23" t="s">
        <v>130</v>
      </c>
      <c r="AU262" s="23" t="s">
        <v>82</v>
      </c>
      <c r="AY262" s="23" t="s">
        <v>128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23" t="s">
        <v>80</v>
      </c>
      <c r="BK262" s="231">
        <f>ROUND(I262*H262,2)</f>
        <v>0</v>
      </c>
      <c r="BL262" s="23" t="s">
        <v>135</v>
      </c>
      <c r="BM262" s="23" t="s">
        <v>471</v>
      </c>
    </row>
    <row r="263" s="11" customFormat="1">
      <c r="B263" s="235"/>
      <c r="C263" s="236"/>
      <c r="D263" s="232" t="s">
        <v>139</v>
      </c>
      <c r="E263" s="237" t="s">
        <v>21</v>
      </c>
      <c r="F263" s="238" t="s">
        <v>472</v>
      </c>
      <c r="G263" s="236"/>
      <c r="H263" s="239">
        <v>4.7999999999999998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AT263" s="245" t="s">
        <v>139</v>
      </c>
      <c r="AU263" s="245" t="s">
        <v>82</v>
      </c>
      <c r="AV263" s="11" t="s">
        <v>82</v>
      </c>
      <c r="AW263" s="11" t="s">
        <v>35</v>
      </c>
      <c r="AX263" s="11" t="s">
        <v>80</v>
      </c>
      <c r="AY263" s="245" t="s">
        <v>128</v>
      </c>
    </row>
    <row r="264" s="10" customFormat="1" ht="29.88" customHeight="1">
      <c r="B264" s="204"/>
      <c r="C264" s="205"/>
      <c r="D264" s="206" t="s">
        <v>71</v>
      </c>
      <c r="E264" s="218" t="s">
        <v>135</v>
      </c>
      <c r="F264" s="218" t="s">
        <v>473</v>
      </c>
      <c r="G264" s="205"/>
      <c r="H264" s="205"/>
      <c r="I264" s="208"/>
      <c r="J264" s="219">
        <f>BK264</f>
        <v>0</v>
      </c>
      <c r="K264" s="205"/>
      <c r="L264" s="210"/>
      <c r="M264" s="211"/>
      <c r="N264" s="212"/>
      <c r="O264" s="212"/>
      <c r="P264" s="213">
        <f>SUM(P265:P269)</f>
        <v>0</v>
      </c>
      <c r="Q264" s="212"/>
      <c r="R264" s="213">
        <f>SUM(R265:R269)</f>
        <v>0</v>
      </c>
      <c r="S264" s="212"/>
      <c r="T264" s="214">
        <f>SUM(T265:T269)</f>
        <v>0</v>
      </c>
      <c r="AR264" s="215" t="s">
        <v>80</v>
      </c>
      <c r="AT264" s="216" t="s">
        <v>71</v>
      </c>
      <c r="AU264" s="216" t="s">
        <v>80</v>
      </c>
      <c r="AY264" s="215" t="s">
        <v>128</v>
      </c>
      <c r="BK264" s="217">
        <f>SUM(BK265:BK269)</f>
        <v>0</v>
      </c>
    </row>
    <row r="265" s="1" customFormat="1" ht="25.5" customHeight="1">
      <c r="B265" s="45"/>
      <c r="C265" s="220" t="s">
        <v>474</v>
      </c>
      <c r="D265" s="220" t="s">
        <v>130</v>
      </c>
      <c r="E265" s="221" t="s">
        <v>475</v>
      </c>
      <c r="F265" s="222" t="s">
        <v>476</v>
      </c>
      <c r="G265" s="223" t="s">
        <v>215</v>
      </c>
      <c r="H265" s="224">
        <v>1.375</v>
      </c>
      <c r="I265" s="225"/>
      <c r="J265" s="226">
        <f>ROUND(I265*H265,2)</f>
        <v>0</v>
      </c>
      <c r="K265" s="222" t="s">
        <v>134</v>
      </c>
      <c r="L265" s="71"/>
      <c r="M265" s="227" t="s">
        <v>21</v>
      </c>
      <c r="N265" s="228" t="s">
        <v>43</v>
      </c>
      <c r="O265" s="46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AR265" s="23" t="s">
        <v>135</v>
      </c>
      <c r="AT265" s="23" t="s">
        <v>130</v>
      </c>
      <c r="AU265" s="23" t="s">
        <v>82</v>
      </c>
      <c r="AY265" s="23" t="s">
        <v>128</v>
      </c>
      <c r="BE265" s="231">
        <f>IF(N265="základní",J265,0)</f>
        <v>0</v>
      </c>
      <c r="BF265" s="231">
        <f>IF(N265="snížená",J265,0)</f>
        <v>0</v>
      </c>
      <c r="BG265" s="231">
        <f>IF(N265="zákl. přenesená",J265,0)</f>
        <v>0</v>
      </c>
      <c r="BH265" s="231">
        <f>IF(N265="sníž. přenesená",J265,0)</f>
        <v>0</v>
      </c>
      <c r="BI265" s="231">
        <f>IF(N265="nulová",J265,0)</f>
        <v>0</v>
      </c>
      <c r="BJ265" s="23" t="s">
        <v>80</v>
      </c>
      <c r="BK265" s="231">
        <f>ROUND(I265*H265,2)</f>
        <v>0</v>
      </c>
      <c r="BL265" s="23" t="s">
        <v>135</v>
      </c>
      <c r="BM265" s="23" t="s">
        <v>477</v>
      </c>
    </row>
    <row r="266" s="1" customFormat="1">
      <c r="B266" s="45"/>
      <c r="C266" s="73"/>
      <c r="D266" s="232" t="s">
        <v>137</v>
      </c>
      <c r="E266" s="73"/>
      <c r="F266" s="233" t="s">
        <v>478</v>
      </c>
      <c r="G266" s="73"/>
      <c r="H266" s="73"/>
      <c r="I266" s="190"/>
      <c r="J266" s="73"/>
      <c r="K266" s="73"/>
      <c r="L266" s="71"/>
      <c r="M266" s="234"/>
      <c r="N266" s="46"/>
      <c r="O266" s="46"/>
      <c r="P266" s="46"/>
      <c r="Q266" s="46"/>
      <c r="R266" s="46"/>
      <c r="S266" s="46"/>
      <c r="T266" s="94"/>
      <c r="AT266" s="23" t="s">
        <v>137</v>
      </c>
      <c r="AU266" s="23" t="s">
        <v>82</v>
      </c>
    </row>
    <row r="267" s="11" customFormat="1">
      <c r="B267" s="235"/>
      <c r="C267" s="236"/>
      <c r="D267" s="232" t="s">
        <v>139</v>
      </c>
      <c r="E267" s="237" t="s">
        <v>21</v>
      </c>
      <c r="F267" s="238" t="s">
        <v>479</v>
      </c>
      <c r="G267" s="236"/>
      <c r="H267" s="239">
        <v>0.75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AT267" s="245" t="s">
        <v>139</v>
      </c>
      <c r="AU267" s="245" t="s">
        <v>82</v>
      </c>
      <c r="AV267" s="11" t="s">
        <v>82</v>
      </c>
      <c r="AW267" s="11" t="s">
        <v>35</v>
      </c>
      <c r="AX267" s="11" t="s">
        <v>72</v>
      </c>
      <c r="AY267" s="245" t="s">
        <v>128</v>
      </c>
    </row>
    <row r="268" s="11" customFormat="1">
      <c r="B268" s="235"/>
      <c r="C268" s="236"/>
      <c r="D268" s="232" t="s">
        <v>139</v>
      </c>
      <c r="E268" s="237" t="s">
        <v>21</v>
      </c>
      <c r="F268" s="238" t="s">
        <v>480</v>
      </c>
      <c r="G268" s="236"/>
      <c r="H268" s="239">
        <v>0.625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AT268" s="245" t="s">
        <v>139</v>
      </c>
      <c r="AU268" s="245" t="s">
        <v>82</v>
      </c>
      <c r="AV268" s="11" t="s">
        <v>82</v>
      </c>
      <c r="AW268" s="11" t="s">
        <v>35</v>
      </c>
      <c r="AX268" s="11" t="s">
        <v>72</v>
      </c>
      <c r="AY268" s="245" t="s">
        <v>128</v>
      </c>
    </row>
    <row r="269" s="12" customFormat="1">
      <c r="B269" s="246"/>
      <c r="C269" s="247"/>
      <c r="D269" s="232" t="s">
        <v>139</v>
      </c>
      <c r="E269" s="248" t="s">
        <v>21</v>
      </c>
      <c r="F269" s="249" t="s">
        <v>241</v>
      </c>
      <c r="G269" s="247"/>
      <c r="H269" s="250">
        <v>1.375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AT269" s="256" t="s">
        <v>139</v>
      </c>
      <c r="AU269" s="256" t="s">
        <v>82</v>
      </c>
      <c r="AV269" s="12" t="s">
        <v>135</v>
      </c>
      <c r="AW269" s="12" t="s">
        <v>35</v>
      </c>
      <c r="AX269" s="12" t="s">
        <v>80</v>
      </c>
      <c r="AY269" s="256" t="s">
        <v>128</v>
      </c>
    </row>
    <row r="270" s="10" customFormat="1" ht="29.88" customHeight="1">
      <c r="B270" s="204"/>
      <c r="C270" s="205"/>
      <c r="D270" s="206" t="s">
        <v>71</v>
      </c>
      <c r="E270" s="218" t="s">
        <v>155</v>
      </c>
      <c r="F270" s="218" t="s">
        <v>481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SUM(P271:P323)</f>
        <v>0</v>
      </c>
      <c r="Q270" s="212"/>
      <c r="R270" s="213">
        <f>SUM(R271:R323)</f>
        <v>136.92062900000002</v>
      </c>
      <c r="S270" s="212"/>
      <c r="T270" s="214">
        <f>SUM(T271:T323)</f>
        <v>0</v>
      </c>
      <c r="AR270" s="215" t="s">
        <v>80</v>
      </c>
      <c r="AT270" s="216" t="s">
        <v>71</v>
      </c>
      <c r="AU270" s="216" t="s">
        <v>80</v>
      </c>
      <c r="AY270" s="215" t="s">
        <v>128</v>
      </c>
      <c r="BK270" s="217">
        <f>SUM(BK271:BK323)</f>
        <v>0</v>
      </c>
    </row>
    <row r="271" s="1" customFormat="1" ht="25.5" customHeight="1">
      <c r="B271" s="45"/>
      <c r="C271" s="220" t="s">
        <v>482</v>
      </c>
      <c r="D271" s="220" t="s">
        <v>130</v>
      </c>
      <c r="E271" s="221" t="s">
        <v>483</v>
      </c>
      <c r="F271" s="222" t="s">
        <v>484</v>
      </c>
      <c r="G271" s="223" t="s">
        <v>133</v>
      </c>
      <c r="H271" s="224">
        <v>553</v>
      </c>
      <c r="I271" s="225"/>
      <c r="J271" s="226">
        <f>ROUND(I271*H271,2)</f>
        <v>0</v>
      </c>
      <c r="K271" s="222" t="s">
        <v>134</v>
      </c>
      <c r="L271" s="71"/>
      <c r="M271" s="227" t="s">
        <v>21</v>
      </c>
      <c r="N271" s="228" t="s">
        <v>43</v>
      </c>
      <c r="O271" s="46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AR271" s="23" t="s">
        <v>135</v>
      </c>
      <c r="AT271" s="23" t="s">
        <v>130</v>
      </c>
      <c r="AU271" s="23" t="s">
        <v>82</v>
      </c>
      <c r="AY271" s="23" t="s">
        <v>128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23" t="s">
        <v>80</v>
      </c>
      <c r="BK271" s="231">
        <f>ROUND(I271*H271,2)</f>
        <v>0</v>
      </c>
      <c r="BL271" s="23" t="s">
        <v>135</v>
      </c>
      <c r="BM271" s="23" t="s">
        <v>485</v>
      </c>
    </row>
    <row r="272" s="13" customFormat="1">
      <c r="B272" s="257"/>
      <c r="C272" s="258"/>
      <c r="D272" s="232" t="s">
        <v>139</v>
      </c>
      <c r="E272" s="259" t="s">
        <v>21</v>
      </c>
      <c r="F272" s="260" t="s">
        <v>486</v>
      </c>
      <c r="G272" s="258"/>
      <c r="H272" s="259" t="s">
        <v>21</v>
      </c>
      <c r="I272" s="261"/>
      <c r="J272" s="258"/>
      <c r="K272" s="258"/>
      <c r="L272" s="262"/>
      <c r="M272" s="263"/>
      <c r="N272" s="264"/>
      <c r="O272" s="264"/>
      <c r="P272" s="264"/>
      <c r="Q272" s="264"/>
      <c r="R272" s="264"/>
      <c r="S272" s="264"/>
      <c r="T272" s="265"/>
      <c r="AT272" s="266" t="s">
        <v>139</v>
      </c>
      <c r="AU272" s="266" t="s">
        <v>82</v>
      </c>
      <c r="AV272" s="13" t="s">
        <v>80</v>
      </c>
      <c r="AW272" s="13" t="s">
        <v>35</v>
      </c>
      <c r="AX272" s="13" t="s">
        <v>72</v>
      </c>
      <c r="AY272" s="266" t="s">
        <v>128</v>
      </c>
    </row>
    <row r="273" s="11" customFormat="1">
      <c r="B273" s="235"/>
      <c r="C273" s="236"/>
      <c r="D273" s="232" t="s">
        <v>139</v>
      </c>
      <c r="E273" s="237" t="s">
        <v>21</v>
      </c>
      <c r="F273" s="238" t="s">
        <v>487</v>
      </c>
      <c r="G273" s="236"/>
      <c r="H273" s="239">
        <v>553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AT273" s="245" t="s">
        <v>139</v>
      </c>
      <c r="AU273" s="245" t="s">
        <v>82</v>
      </c>
      <c r="AV273" s="11" t="s">
        <v>82</v>
      </c>
      <c r="AW273" s="11" t="s">
        <v>35</v>
      </c>
      <c r="AX273" s="11" t="s">
        <v>72</v>
      </c>
      <c r="AY273" s="245" t="s">
        <v>128</v>
      </c>
    </row>
    <row r="274" s="12" customFormat="1">
      <c r="B274" s="246"/>
      <c r="C274" s="247"/>
      <c r="D274" s="232" t="s">
        <v>139</v>
      </c>
      <c r="E274" s="248" t="s">
        <v>21</v>
      </c>
      <c r="F274" s="249" t="s">
        <v>241</v>
      </c>
      <c r="G274" s="247"/>
      <c r="H274" s="250">
        <v>553</v>
      </c>
      <c r="I274" s="251"/>
      <c r="J274" s="247"/>
      <c r="K274" s="247"/>
      <c r="L274" s="252"/>
      <c r="M274" s="253"/>
      <c r="N274" s="254"/>
      <c r="O274" s="254"/>
      <c r="P274" s="254"/>
      <c r="Q274" s="254"/>
      <c r="R274" s="254"/>
      <c r="S274" s="254"/>
      <c r="T274" s="255"/>
      <c r="AT274" s="256" t="s">
        <v>139</v>
      </c>
      <c r="AU274" s="256" t="s">
        <v>82</v>
      </c>
      <c r="AV274" s="12" t="s">
        <v>135</v>
      </c>
      <c r="AW274" s="12" t="s">
        <v>35</v>
      </c>
      <c r="AX274" s="12" t="s">
        <v>80</v>
      </c>
      <c r="AY274" s="256" t="s">
        <v>128</v>
      </c>
    </row>
    <row r="275" s="1" customFormat="1" ht="25.5" customHeight="1">
      <c r="B275" s="45"/>
      <c r="C275" s="220" t="s">
        <v>488</v>
      </c>
      <c r="D275" s="220" t="s">
        <v>130</v>
      </c>
      <c r="E275" s="221" t="s">
        <v>489</v>
      </c>
      <c r="F275" s="222" t="s">
        <v>490</v>
      </c>
      <c r="G275" s="223" t="s">
        <v>133</v>
      </c>
      <c r="H275" s="224">
        <v>49</v>
      </c>
      <c r="I275" s="225"/>
      <c r="J275" s="226">
        <f>ROUND(I275*H275,2)</f>
        <v>0</v>
      </c>
      <c r="K275" s="222" t="s">
        <v>134</v>
      </c>
      <c r="L275" s="71"/>
      <c r="M275" s="227" t="s">
        <v>21</v>
      </c>
      <c r="N275" s="228" t="s">
        <v>43</v>
      </c>
      <c r="O275" s="46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AR275" s="23" t="s">
        <v>135</v>
      </c>
      <c r="AT275" s="23" t="s">
        <v>130</v>
      </c>
      <c r="AU275" s="23" t="s">
        <v>82</v>
      </c>
      <c r="AY275" s="23" t="s">
        <v>128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23" t="s">
        <v>80</v>
      </c>
      <c r="BK275" s="231">
        <f>ROUND(I275*H275,2)</f>
        <v>0</v>
      </c>
      <c r="BL275" s="23" t="s">
        <v>135</v>
      </c>
      <c r="BM275" s="23" t="s">
        <v>491</v>
      </c>
    </row>
    <row r="276" s="13" customFormat="1">
      <c r="B276" s="257"/>
      <c r="C276" s="258"/>
      <c r="D276" s="232" t="s">
        <v>139</v>
      </c>
      <c r="E276" s="259" t="s">
        <v>21</v>
      </c>
      <c r="F276" s="260" t="s">
        <v>492</v>
      </c>
      <c r="G276" s="258"/>
      <c r="H276" s="259" t="s">
        <v>21</v>
      </c>
      <c r="I276" s="261"/>
      <c r="J276" s="258"/>
      <c r="K276" s="258"/>
      <c r="L276" s="262"/>
      <c r="M276" s="263"/>
      <c r="N276" s="264"/>
      <c r="O276" s="264"/>
      <c r="P276" s="264"/>
      <c r="Q276" s="264"/>
      <c r="R276" s="264"/>
      <c r="S276" s="264"/>
      <c r="T276" s="265"/>
      <c r="AT276" s="266" t="s">
        <v>139</v>
      </c>
      <c r="AU276" s="266" t="s">
        <v>82</v>
      </c>
      <c r="AV276" s="13" t="s">
        <v>80</v>
      </c>
      <c r="AW276" s="13" t="s">
        <v>35</v>
      </c>
      <c r="AX276" s="13" t="s">
        <v>72</v>
      </c>
      <c r="AY276" s="266" t="s">
        <v>128</v>
      </c>
    </row>
    <row r="277" s="11" customFormat="1">
      <c r="B277" s="235"/>
      <c r="C277" s="236"/>
      <c r="D277" s="232" t="s">
        <v>139</v>
      </c>
      <c r="E277" s="237" t="s">
        <v>21</v>
      </c>
      <c r="F277" s="238" t="s">
        <v>493</v>
      </c>
      <c r="G277" s="236"/>
      <c r="H277" s="239">
        <v>49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AT277" s="245" t="s">
        <v>139</v>
      </c>
      <c r="AU277" s="245" t="s">
        <v>82</v>
      </c>
      <c r="AV277" s="11" t="s">
        <v>82</v>
      </c>
      <c r="AW277" s="11" t="s">
        <v>35</v>
      </c>
      <c r="AX277" s="11" t="s">
        <v>72</v>
      </c>
      <c r="AY277" s="245" t="s">
        <v>128</v>
      </c>
    </row>
    <row r="278" s="12" customFormat="1">
      <c r="B278" s="246"/>
      <c r="C278" s="247"/>
      <c r="D278" s="232" t="s">
        <v>139</v>
      </c>
      <c r="E278" s="248" t="s">
        <v>21</v>
      </c>
      <c r="F278" s="249" t="s">
        <v>241</v>
      </c>
      <c r="G278" s="247"/>
      <c r="H278" s="250">
        <v>49</v>
      </c>
      <c r="I278" s="251"/>
      <c r="J278" s="247"/>
      <c r="K278" s="247"/>
      <c r="L278" s="252"/>
      <c r="M278" s="253"/>
      <c r="N278" s="254"/>
      <c r="O278" s="254"/>
      <c r="P278" s="254"/>
      <c r="Q278" s="254"/>
      <c r="R278" s="254"/>
      <c r="S278" s="254"/>
      <c r="T278" s="255"/>
      <c r="AT278" s="256" t="s">
        <v>139</v>
      </c>
      <c r="AU278" s="256" t="s">
        <v>82</v>
      </c>
      <c r="AV278" s="12" t="s">
        <v>135</v>
      </c>
      <c r="AW278" s="12" t="s">
        <v>35</v>
      </c>
      <c r="AX278" s="12" t="s">
        <v>80</v>
      </c>
      <c r="AY278" s="256" t="s">
        <v>128</v>
      </c>
    </row>
    <row r="279" s="1" customFormat="1" ht="25.5" customHeight="1">
      <c r="B279" s="45"/>
      <c r="C279" s="220" t="s">
        <v>494</v>
      </c>
      <c r="D279" s="220" t="s">
        <v>130</v>
      </c>
      <c r="E279" s="221" t="s">
        <v>495</v>
      </c>
      <c r="F279" s="222" t="s">
        <v>496</v>
      </c>
      <c r="G279" s="223" t="s">
        <v>133</v>
      </c>
      <c r="H279" s="224">
        <v>367</v>
      </c>
      <c r="I279" s="225"/>
      <c r="J279" s="226">
        <f>ROUND(I279*H279,2)</f>
        <v>0</v>
      </c>
      <c r="K279" s="222" t="s">
        <v>134</v>
      </c>
      <c r="L279" s="71"/>
      <c r="M279" s="227" t="s">
        <v>21</v>
      </c>
      <c r="N279" s="228" t="s">
        <v>43</v>
      </c>
      <c r="O279" s="46"/>
      <c r="P279" s="229">
        <f>O279*H279</f>
        <v>0</v>
      </c>
      <c r="Q279" s="229">
        <v>0</v>
      </c>
      <c r="R279" s="229">
        <f>Q279*H279</f>
        <v>0</v>
      </c>
      <c r="S279" s="229">
        <v>0</v>
      </c>
      <c r="T279" s="230">
        <f>S279*H279</f>
        <v>0</v>
      </c>
      <c r="AR279" s="23" t="s">
        <v>135</v>
      </c>
      <c r="AT279" s="23" t="s">
        <v>130</v>
      </c>
      <c r="AU279" s="23" t="s">
        <v>82</v>
      </c>
      <c r="AY279" s="23" t="s">
        <v>128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23" t="s">
        <v>80</v>
      </c>
      <c r="BK279" s="231">
        <f>ROUND(I279*H279,2)</f>
        <v>0</v>
      </c>
      <c r="BL279" s="23" t="s">
        <v>135</v>
      </c>
      <c r="BM279" s="23" t="s">
        <v>497</v>
      </c>
    </row>
    <row r="280" s="11" customFormat="1">
      <c r="B280" s="235"/>
      <c r="C280" s="236"/>
      <c r="D280" s="232" t="s">
        <v>139</v>
      </c>
      <c r="E280" s="237" t="s">
        <v>21</v>
      </c>
      <c r="F280" s="238" t="s">
        <v>498</v>
      </c>
      <c r="G280" s="236"/>
      <c r="H280" s="239">
        <v>367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AT280" s="245" t="s">
        <v>139</v>
      </c>
      <c r="AU280" s="245" t="s">
        <v>82</v>
      </c>
      <c r="AV280" s="11" t="s">
        <v>82</v>
      </c>
      <c r="AW280" s="11" t="s">
        <v>35</v>
      </c>
      <c r="AX280" s="11" t="s">
        <v>80</v>
      </c>
      <c r="AY280" s="245" t="s">
        <v>128</v>
      </c>
    </row>
    <row r="281" s="1" customFormat="1" ht="38.25" customHeight="1">
      <c r="B281" s="45"/>
      <c r="C281" s="220" t="s">
        <v>499</v>
      </c>
      <c r="D281" s="220" t="s">
        <v>130</v>
      </c>
      <c r="E281" s="221" t="s">
        <v>500</v>
      </c>
      <c r="F281" s="222" t="s">
        <v>501</v>
      </c>
      <c r="G281" s="223" t="s">
        <v>133</v>
      </c>
      <c r="H281" s="224">
        <v>367</v>
      </c>
      <c r="I281" s="225"/>
      <c r="J281" s="226">
        <f>ROUND(I281*H281,2)</f>
        <v>0</v>
      </c>
      <c r="K281" s="222" t="s">
        <v>134</v>
      </c>
      <c r="L281" s="71"/>
      <c r="M281" s="227" t="s">
        <v>21</v>
      </c>
      <c r="N281" s="228" t="s">
        <v>43</v>
      </c>
      <c r="O281" s="46"/>
      <c r="P281" s="229">
        <f>O281*H281</f>
        <v>0</v>
      </c>
      <c r="Q281" s="229">
        <v>0</v>
      </c>
      <c r="R281" s="229">
        <f>Q281*H281</f>
        <v>0</v>
      </c>
      <c r="S281" s="229">
        <v>0</v>
      </c>
      <c r="T281" s="230">
        <f>S281*H281</f>
        <v>0</v>
      </c>
      <c r="AR281" s="23" t="s">
        <v>135</v>
      </c>
      <c r="AT281" s="23" t="s">
        <v>130</v>
      </c>
      <c r="AU281" s="23" t="s">
        <v>82</v>
      </c>
      <c r="AY281" s="23" t="s">
        <v>128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23" t="s">
        <v>80</v>
      </c>
      <c r="BK281" s="231">
        <f>ROUND(I281*H281,2)</f>
        <v>0</v>
      </c>
      <c r="BL281" s="23" t="s">
        <v>135</v>
      </c>
      <c r="BM281" s="23" t="s">
        <v>502</v>
      </c>
    </row>
    <row r="282" s="1" customFormat="1">
      <c r="B282" s="45"/>
      <c r="C282" s="73"/>
      <c r="D282" s="232" t="s">
        <v>137</v>
      </c>
      <c r="E282" s="73"/>
      <c r="F282" s="233" t="s">
        <v>503</v>
      </c>
      <c r="G282" s="73"/>
      <c r="H282" s="73"/>
      <c r="I282" s="190"/>
      <c r="J282" s="73"/>
      <c r="K282" s="73"/>
      <c r="L282" s="71"/>
      <c r="M282" s="234"/>
      <c r="N282" s="46"/>
      <c r="O282" s="46"/>
      <c r="P282" s="46"/>
      <c r="Q282" s="46"/>
      <c r="R282" s="46"/>
      <c r="S282" s="46"/>
      <c r="T282" s="94"/>
      <c r="AT282" s="23" t="s">
        <v>137</v>
      </c>
      <c r="AU282" s="23" t="s">
        <v>82</v>
      </c>
    </row>
    <row r="283" s="11" customFormat="1">
      <c r="B283" s="235"/>
      <c r="C283" s="236"/>
      <c r="D283" s="232" t="s">
        <v>139</v>
      </c>
      <c r="E283" s="237" t="s">
        <v>21</v>
      </c>
      <c r="F283" s="238" t="s">
        <v>498</v>
      </c>
      <c r="G283" s="236"/>
      <c r="H283" s="239">
        <v>367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AT283" s="245" t="s">
        <v>139</v>
      </c>
      <c r="AU283" s="245" t="s">
        <v>82</v>
      </c>
      <c r="AV283" s="11" t="s">
        <v>82</v>
      </c>
      <c r="AW283" s="11" t="s">
        <v>35</v>
      </c>
      <c r="AX283" s="11" t="s">
        <v>80</v>
      </c>
      <c r="AY283" s="245" t="s">
        <v>128</v>
      </c>
    </row>
    <row r="284" s="1" customFormat="1" ht="51" customHeight="1">
      <c r="B284" s="45"/>
      <c r="C284" s="220" t="s">
        <v>504</v>
      </c>
      <c r="D284" s="220" t="s">
        <v>130</v>
      </c>
      <c r="E284" s="221" t="s">
        <v>505</v>
      </c>
      <c r="F284" s="222" t="s">
        <v>506</v>
      </c>
      <c r="G284" s="223" t="s">
        <v>133</v>
      </c>
      <c r="H284" s="224">
        <v>553.70000000000005</v>
      </c>
      <c r="I284" s="225"/>
      <c r="J284" s="226">
        <f>ROUND(I284*H284,2)</f>
        <v>0</v>
      </c>
      <c r="K284" s="222" t="s">
        <v>134</v>
      </c>
      <c r="L284" s="71"/>
      <c r="M284" s="227" t="s">
        <v>21</v>
      </c>
      <c r="N284" s="228" t="s">
        <v>43</v>
      </c>
      <c r="O284" s="46"/>
      <c r="P284" s="229">
        <f>O284*H284</f>
        <v>0</v>
      </c>
      <c r="Q284" s="229">
        <v>0.084250000000000005</v>
      </c>
      <c r="R284" s="229">
        <f>Q284*H284</f>
        <v>46.649225000000008</v>
      </c>
      <c r="S284" s="229">
        <v>0</v>
      </c>
      <c r="T284" s="230">
        <f>S284*H284</f>
        <v>0</v>
      </c>
      <c r="AR284" s="23" t="s">
        <v>135</v>
      </c>
      <c r="AT284" s="23" t="s">
        <v>130</v>
      </c>
      <c r="AU284" s="23" t="s">
        <v>82</v>
      </c>
      <c r="AY284" s="23" t="s">
        <v>128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23" t="s">
        <v>80</v>
      </c>
      <c r="BK284" s="231">
        <f>ROUND(I284*H284,2)</f>
        <v>0</v>
      </c>
      <c r="BL284" s="23" t="s">
        <v>135</v>
      </c>
      <c r="BM284" s="23" t="s">
        <v>507</v>
      </c>
    </row>
    <row r="285" s="1" customFormat="1">
      <c r="B285" s="45"/>
      <c r="C285" s="73"/>
      <c r="D285" s="232" t="s">
        <v>137</v>
      </c>
      <c r="E285" s="73"/>
      <c r="F285" s="233" t="s">
        <v>508</v>
      </c>
      <c r="G285" s="73"/>
      <c r="H285" s="73"/>
      <c r="I285" s="190"/>
      <c r="J285" s="73"/>
      <c r="K285" s="73"/>
      <c r="L285" s="71"/>
      <c r="M285" s="234"/>
      <c r="N285" s="46"/>
      <c r="O285" s="46"/>
      <c r="P285" s="46"/>
      <c r="Q285" s="46"/>
      <c r="R285" s="46"/>
      <c r="S285" s="46"/>
      <c r="T285" s="94"/>
      <c r="AT285" s="23" t="s">
        <v>137</v>
      </c>
      <c r="AU285" s="23" t="s">
        <v>82</v>
      </c>
    </row>
    <row r="286" s="13" customFormat="1">
      <c r="B286" s="257"/>
      <c r="C286" s="258"/>
      <c r="D286" s="232" t="s">
        <v>139</v>
      </c>
      <c r="E286" s="259" t="s">
        <v>21</v>
      </c>
      <c r="F286" s="260" t="s">
        <v>486</v>
      </c>
      <c r="G286" s="258"/>
      <c r="H286" s="259" t="s">
        <v>21</v>
      </c>
      <c r="I286" s="261"/>
      <c r="J286" s="258"/>
      <c r="K286" s="258"/>
      <c r="L286" s="262"/>
      <c r="M286" s="263"/>
      <c r="N286" s="264"/>
      <c r="O286" s="264"/>
      <c r="P286" s="264"/>
      <c r="Q286" s="264"/>
      <c r="R286" s="264"/>
      <c r="S286" s="264"/>
      <c r="T286" s="265"/>
      <c r="AT286" s="266" t="s">
        <v>139</v>
      </c>
      <c r="AU286" s="266" t="s">
        <v>82</v>
      </c>
      <c r="AV286" s="13" t="s">
        <v>80</v>
      </c>
      <c r="AW286" s="13" t="s">
        <v>35</v>
      </c>
      <c r="AX286" s="13" t="s">
        <v>72</v>
      </c>
      <c r="AY286" s="266" t="s">
        <v>128</v>
      </c>
    </row>
    <row r="287" s="11" customFormat="1">
      <c r="B287" s="235"/>
      <c r="C287" s="236"/>
      <c r="D287" s="232" t="s">
        <v>139</v>
      </c>
      <c r="E287" s="237" t="s">
        <v>21</v>
      </c>
      <c r="F287" s="238" t="s">
        <v>509</v>
      </c>
      <c r="G287" s="236"/>
      <c r="H287" s="239">
        <v>514.5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AT287" s="245" t="s">
        <v>139</v>
      </c>
      <c r="AU287" s="245" t="s">
        <v>82</v>
      </c>
      <c r="AV287" s="11" t="s">
        <v>82</v>
      </c>
      <c r="AW287" s="11" t="s">
        <v>35</v>
      </c>
      <c r="AX287" s="11" t="s">
        <v>72</v>
      </c>
      <c r="AY287" s="245" t="s">
        <v>128</v>
      </c>
    </row>
    <row r="288" s="11" customFormat="1">
      <c r="B288" s="235"/>
      <c r="C288" s="236"/>
      <c r="D288" s="232" t="s">
        <v>139</v>
      </c>
      <c r="E288" s="237" t="s">
        <v>21</v>
      </c>
      <c r="F288" s="238" t="s">
        <v>510</v>
      </c>
      <c r="G288" s="236"/>
      <c r="H288" s="239">
        <v>17.699999999999999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AT288" s="245" t="s">
        <v>139</v>
      </c>
      <c r="AU288" s="245" t="s">
        <v>82</v>
      </c>
      <c r="AV288" s="11" t="s">
        <v>82</v>
      </c>
      <c r="AW288" s="11" t="s">
        <v>35</v>
      </c>
      <c r="AX288" s="11" t="s">
        <v>72</v>
      </c>
      <c r="AY288" s="245" t="s">
        <v>128</v>
      </c>
    </row>
    <row r="289" s="11" customFormat="1">
      <c r="B289" s="235"/>
      <c r="C289" s="236"/>
      <c r="D289" s="232" t="s">
        <v>139</v>
      </c>
      <c r="E289" s="237" t="s">
        <v>21</v>
      </c>
      <c r="F289" s="238" t="s">
        <v>511</v>
      </c>
      <c r="G289" s="236"/>
      <c r="H289" s="239">
        <v>8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AT289" s="245" t="s">
        <v>139</v>
      </c>
      <c r="AU289" s="245" t="s">
        <v>82</v>
      </c>
      <c r="AV289" s="11" t="s">
        <v>82</v>
      </c>
      <c r="AW289" s="11" t="s">
        <v>35</v>
      </c>
      <c r="AX289" s="11" t="s">
        <v>72</v>
      </c>
      <c r="AY289" s="245" t="s">
        <v>128</v>
      </c>
    </row>
    <row r="290" s="11" customFormat="1">
      <c r="B290" s="235"/>
      <c r="C290" s="236"/>
      <c r="D290" s="232" t="s">
        <v>139</v>
      </c>
      <c r="E290" s="237" t="s">
        <v>21</v>
      </c>
      <c r="F290" s="238" t="s">
        <v>512</v>
      </c>
      <c r="G290" s="236"/>
      <c r="H290" s="239">
        <v>13.5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AT290" s="245" t="s">
        <v>139</v>
      </c>
      <c r="AU290" s="245" t="s">
        <v>82</v>
      </c>
      <c r="AV290" s="11" t="s">
        <v>82</v>
      </c>
      <c r="AW290" s="11" t="s">
        <v>35</v>
      </c>
      <c r="AX290" s="11" t="s">
        <v>72</v>
      </c>
      <c r="AY290" s="245" t="s">
        <v>128</v>
      </c>
    </row>
    <row r="291" s="12" customFormat="1">
      <c r="B291" s="246"/>
      <c r="C291" s="247"/>
      <c r="D291" s="232" t="s">
        <v>139</v>
      </c>
      <c r="E291" s="248" t="s">
        <v>21</v>
      </c>
      <c r="F291" s="249" t="s">
        <v>241</v>
      </c>
      <c r="G291" s="247"/>
      <c r="H291" s="250">
        <v>553.70000000000005</v>
      </c>
      <c r="I291" s="251"/>
      <c r="J291" s="247"/>
      <c r="K291" s="247"/>
      <c r="L291" s="252"/>
      <c r="M291" s="253"/>
      <c r="N291" s="254"/>
      <c r="O291" s="254"/>
      <c r="P291" s="254"/>
      <c r="Q291" s="254"/>
      <c r="R291" s="254"/>
      <c r="S291" s="254"/>
      <c r="T291" s="255"/>
      <c r="AT291" s="256" t="s">
        <v>139</v>
      </c>
      <c r="AU291" s="256" t="s">
        <v>82</v>
      </c>
      <c r="AV291" s="12" t="s">
        <v>135</v>
      </c>
      <c r="AW291" s="12" t="s">
        <v>35</v>
      </c>
      <c r="AX291" s="12" t="s">
        <v>80</v>
      </c>
      <c r="AY291" s="256" t="s">
        <v>128</v>
      </c>
    </row>
    <row r="292" s="1" customFormat="1" ht="16.5" customHeight="1">
      <c r="B292" s="45"/>
      <c r="C292" s="268" t="s">
        <v>513</v>
      </c>
      <c r="D292" s="268" t="s">
        <v>401</v>
      </c>
      <c r="E292" s="269" t="s">
        <v>514</v>
      </c>
      <c r="F292" s="270" t="s">
        <v>515</v>
      </c>
      <c r="G292" s="271" t="s">
        <v>133</v>
      </c>
      <c r="H292" s="272">
        <v>524.78999999999996</v>
      </c>
      <c r="I292" s="273"/>
      <c r="J292" s="274">
        <f>ROUND(I292*H292,2)</f>
        <v>0</v>
      </c>
      <c r="K292" s="270" t="s">
        <v>134</v>
      </c>
      <c r="L292" s="275"/>
      <c r="M292" s="276" t="s">
        <v>21</v>
      </c>
      <c r="N292" s="277" t="s">
        <v>43</v>
      </c>
      <c r="O292" s="46"/>
      <c r="P292" s="229">
        <f>O292*H292</f>
        <v>0</v>
      </c>
      <c r="Q292" s="229">
        <v>0.13100000000000001</v>
      </c>
      <c r="R292" s="229">
        <f>Q292*H292</f>
        <v>68.747489999999999</v>
      </c>
      <c r="S292" s="229">
        <v>0</v>
      </c>
      <c r="T292" s="230">
        <f>S292*H292</f>
        <v>0</v>
      </c>
      <c r="AR292" s="23" t="s">
        <v>167</v>
      </c>
      <c r="AT292" s="23" t="s">
        <v>401</v>
      </c>
      <c r="AU292" s="23" t="s">
        <v>82</v>
      </c>
      <c r="AY292" s="23" t="s">
        <v>128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23" t="s">
        <v>80</v>
      </c>
      <c r="BK292" s="231">
        <f>ROUND(I292*H292,2)</f>
        <v>0</v>
      </c>
      <c r="BL292" s="23" t="s">
        <v>135</v>
      </c>
      <c r="BM292" s="23" t="s">
        <v>516</v>
      </c>
    </row>
    <row r="293" s="13" customFormat="1">
      <c r="B293" s="257"/>
      <c r="C293" s="258"/>
      <c r="D293" s="232" t="s">
        <v>139</v>
      </c>
      <c r="E293" s="259" t="s">
        <v>21</v>
      </c>
      <c r="F293" s="260" t="s">
        <v>486</v>
      </c>
      <c r="G293" s="258"/>
      <c r="H293" s="259" t="s">
        <v>21</v>
      </c>
      <c r="I293" s="261"/>
      <c r="J293" s="258"/>
      <c r="K293" s="258"/>
      <c r="L293" s="262"/>
      <c r="M293" s="263"/>
      <c r="N293" s="264"/>
      <c r="O293" s="264"/>
      <c r="P293" s="264"/>
      <c r="Q293" s="264"/>
      <c r="R293" s="264"/>
      <c r="S293" s="264"/>
      <c r="T293" s="265"/>
      <c r="AT293" s="266" t="s">
        <v>139</v>
      </c>
      <c r="AU293" s="266" t="s">
        <v>82</v>
      </c>
      <c r="AV293" s="13" t="s">
        <v>80</v>
      </c>
      <c r="AW293" s="13" t="s">
        <v>35</v>
      </c>
      <c r="AX293" s="13" t="s">
        <v>72</v>
      </c>
      <c r="AY293" s="266" t="s">
        <v>128</v>
      </c>
    </row>
    <row r="294" s="11" customFormat="1">
      <c r="B294" s="235"/>
      <c r="C294" s="236"/>
      <c r="D294" s="232" t="s">
        <v>139</v>
      </c>
      <c r="E294" s="237" t="s">
        <v>21</v>
      </c>
      <c r="F294" s="238" t="s">
        <v>517</v>
      </c>
      <c r="G294" s="236"/>
      <c r="H294" s="239">
        <v>514.5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AT294" s="245" t="s">
        <v>139</v>
      </c>
      <c r="AU294" s="245" t="s">
        <v>82</v>
      </c>
      <c r="AV294" s="11" t="s">
        <v>82</v>
      </c>
      <c r="AW294" s="11" t="s">
        <v>35</v>
      </c>
      <c r="AX294" s="11" t="s">
        <v>72</v>
      </c>
      <c r="AY294" s="245" t="s">
        <v>128</v>
      </c>
    </row>
    <row r="295" s="12" customFormat="1">
      <c r="B295" s="246"/>
      <c r="C295" s="247"/>
      <c r="D295" s="232" t="s">
        <v>139</v>
      </c>
      <c r="E295" s="248" t="s">
        <v>21</v>
      </c>
      <c r="F295" s="249" t="s">
        <v>241</v>
      </c>
      <c r="G295" s="247"/>
      <c r="H295" s="250">
        <v>514.5</v>
      </c>
      <c r="I295" s="251"/>
      <c r="J295" s="247"/>
      <c r="K295" s="247"/>
      <c r="L295" s="252"/>
      <c r="M295" s="253"/>
      <c r="N295" s="254"/>
      <c r="O295" s="254"/>
      <c r="P295" s="254"/>
      <c r="Q295" s="254"/>
      <c r="R295" s="254"/>
      <c r="S295" s="254"/>
      <c r="T295" s="255"/>
      <c r="AT295" s="256" t="s">
        <v>139</v>
      </c>
      <c r="AU295" s="256" t="s">
        <v>82</v>
      </c>
      <c r="AV295" s="12" t="s">
        <v>135</v>
      </c>
      <c r="AW295" s="12" t="s">
        <v>35</v>
      </c>
      <c r="AX295" s="12" t="s">
        <v>80</v>
      </c>
      <c r="AY295" s="256" t="s">
        <v>128</v>
      </c>
    </row>
    <row r="296" s="11" customFormat="1">
      <c r="B296" s="235"/>
      <c r="C296" s="236"/>
      <c r="D296" s="232" t="s">
        <v>139</v>
      </c>
      <c r="E296" s="236"/>
      <c r="F296" s="238" t="s">
        <v>518</v>
      </c>
      <c r="G296" s="236"/>
      <c r="H296" s="239">
        <v>524.78999999999996</v>
      </c>
      <c r="I296" s="240"/>
      <c r="J296" s="236"/>
      <c r="K296" s="236"/>
      <c r="L296" s="241"/>
      <c r="M296" s="242"/>
      <c r="N296" s="243"/>
      <c r="O296" s="243"/>
      <c r="P296" s="243"/>
      <c r="Q296" s="243"/>
      <c r="R296" s="243"/>
      <c r="S296" s="243"/>
      <c r="T296" s="244"/>
      <c r="AT296" s="245" t="s">
        <v>139</v>
      </c>
      <c r="AU296" s="245" t="s">
        <v>82</v>
      </c>
      <c r="AV296" s="11" t="s">
        <v>82</v>
      </c>
      <c r="AW296" s="11" t="s">
        <v>6</v>
      </c>
      <c r="AX296" s="11" t="s">
        <v>80</v>
      </c>
      <c r="AY296" s="245" t="s">
        <v>128</v>
      </c>
    </row>
    <row r="297" s="1" customFormat="1" ht="16.5" customHeight="1">
      <c r="B297" s="45"/>
      <c r="C297" s="268" t="s">
        <v>519</v>
      </c>
      <c r="D297" s="268" t="s">
        <v>401</v>
      </c>
      <c r="E297" s="269" t="s">
        <v>520</v>
      </c>
      <c r="F297" s="270" t="s">
        <v>521</v>
      </c>
      <c r="G297" s="271" t="s">
        <v>133</v>
      </c>
      <c r="H297" s="272">
        <v>18.053999999999998</v>
      </c>
      <c r="I297" s="273"/>
      <c r="J297" s="274">
        <f>ROUND(I297*H297,2)</f>
        <v>0</v>
      </c>
      <c r="K297" s="270" t="s">
        <v>134</v>
      </c>
      <c r="L297" s="275"/>
      <c r="M297" s="276" t="s">
        <v>21</v>
      </c>
      <c r="N297" s="277" t="s">
        <v>43</v>
      </c>
      <c r="O297" s="46"/>
      <c r="P297" s="229">
        <f>O297*H297</f>
        <v>0</v>
      </c>
      <c r="Q297" s="229">
        <v>0.13100000000000001</v>
      </c>
      <c r="R297" s="229">
        <f>Q297*H297</f>
        <v>2.3650739999999999</v>
      </c>
      <c r="S297" s="229">
        <v>0</v>
      </c>
      <c r="T297" s="230">
        <f>S297*H297</f>
        <v>0</v>
      </c>
      <c r="AR297" s="23" t="s">
        <v>167</v>
      </c>
      <c r="AT297" s="23" t="s">
        <v>401</v>
      </c>
      <c r="AU297" s="23" t="s">
        <v>82</v>
      </c>
      <c r="AY297" s="23" t="s">
        <v>128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23" t="s">
        <v>80</v>
      </c>
      <c r="BK297" s="231">
        <f>ROUND(I297*H297,2)</f>
        <v>0</v>
      </c>
      <c r="BL297" s="23" t="s">
        <v>135</v>
      </c>
      <c r="BM297" s="23" t="s">
        <v>522</v>
      </c>
    </row>
    <row r="298" s="13" customFormat="1">
      <c r="B298" s="257"/>
      <c r="C298" s="258"/>
      <c r="D298" s="232" t="s">
        <v>139</v>
      </c>
      <c r="E298" s="259" t="s">
        <v>21</v>
      </c>
      <c r="F298" s="260" t="s">
        <v>486</v>
      </c>
      <c r="G298" s="258"/>
      <c r="H298" s="259" t="s">
        <v>21</v>
      </c>
      <c r="I298" s="261"/>
      <c r="J298" s="258"/>
      <c r="K298" s="258"/>
      <c r="L298" s="262"/>
      <c r="M298" s="263"/>
      <c r="N298" s="264"/>
      <c r="O298" s="264"/>
      <c r="P298" s="264"/>
      <c r="Q298" s="264"/>
      <c r="R298" s="264"/>
      <c r="S298" s="264"/>
      <c r="T298" s="265"/>
      <c r="AT298" s="266" t="s">
        <v>139</v>
      </c>
      <c r="AU298" s="266" t="s">
        <v>82</v>
      </c>
      <c r="AV298" s="13" t="s">
        <v>80</v>
      </c>
      <c r="AW298" s="13" t="s">
        <v>35</v>
      </c>
      <c r="AX298" s="13" t="s">
        <v>72</v>
      </c>
      <c r="AY298" s="266" t="s">
        <v>128</v>
      </c>
    </row>
    <row r="299" s="11" customFormat="1">
      <c r="B299" s="235"/>
      <c r="C299" s="236"/>
      <c r="D299" s="232" t="s">
        <v>139</v>
      </c>
      <c r="E299" s="237" t="s">
        <v>21</v>
      </c>
      <c r="F299" s="238" t="s">
        <v>523</v>
      </c>
      <c r="G299" s="236"/>
      <c r="H299" s="239">
        <v>17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AT299" s="245" t="s">
        <v>139</v>
      </c>
      <c r="AU299" s="245" t="s">
        <v>82</v>
      </c>
      <c r="AV299" s="11" t="s">
        <v>82</v>
      </c>
      <c r="AW299" s="11" t="s">
        <v>35</v>
      </c>
      <c r="AX299" s="11" t="s">
        <v>72</v>
      </c>
      <c r="AY299" s="245" t="s">
        <v>128</v>
      </c>
    </row>
    <row r="300" s="11" customFormat="1">
      <c r="B300" s="235"/>
      <c r="C300" s="236"/>
      <c r="D300" s="232" t="s">
        <v>139</v>
      </c>
      <c r="E300" s="237" t="s">
        <v>21</v>
      </c>
      <c r="F300" s="238" t="s">
        <v>524</v>
      </c>
      <c r="G300" s="236"/>
      <c r="H300" s="239">
        <v>0.69999999999999996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AT300" s="245" t="s">
        <v>139</v>
      </c>
      <c r="AU300" s="245" t="s">
        <v>82</v>
      </c>
      <c r="AV300" s="11" t="s">
        <v>82</v>
      </c>
      <c r="AW300" s="11" t="s">
        <v>35</v>
      </c>
      <c r="AX300" s="11" t="s">
        <v>72</v>
      </c>
      <c r="AY300" s="245" t="s">
        <v>128</v>
      </c>
    </row>
    <row r="301" s="12" customFormat="1">
      <c r="B301" s="246"/>
      <c r="C301" s="247"/>
      <c r="D301" s="232" t="s">
        <v>139</v>
      </c>
      <c r="E301" s="248" t="s">
        <v>21</v>
      </c>
      <c r="F301" s="249" t="s">
        <v>241</v>
      </c>
      <c r="G301" s="247"/>
      <c r="H301" s="250">
        <v>17.699999999999999</v>
      </c>
      <c r="I301" s="251"/>
      <c r="J301" s="247"/>
      <c r="K301" s="247"/>
      <c r="L301" s="252"/>
      <c r="M301" s="253"/>
      <c r="N301" s="254"/>
      <c r="O301" s="254"/>
      <c r="P301" s="254"/>
      <c r="Q301" s="254"/>
      <c r="R301" s="254"/>
      <c r="S301" s="254"/>
      <c r="T301" s="255"/>
      <c r="AT301" s="256" t="s">
        <v>139</v>
      </c>
      <c r="AU301" s="256" t="s">
        <v>82</v>
      </c>
      <c r="AV301" s="12" t="s">
        <v>135</v>
      </c>
      <c r="AW301" s="12" t="s">
        <v>35</v>
      </c>
      <c r="AX301" s="12" t="s">
        <v>80</v>
      </c>
      <c r="AY301" s="256" t="s">
        <v>128</v>
      </c>
    </row>
    <row r="302" s="11" customFormat="1">
      <c r="B302" s="235"/>
      <c r="C302" s="236"/>
      <c r="D302" s="232" t="s">
        <v>139</v>
      </c>
      <c r="E302" s="236"/>
      <c r="F302" s="238" t="s">
        <v>525</v>
      </c>
      <c r="G302" s="236"/>
      <c r="H302" s="239">
        <v>18.053999999999998</v>
      </c>
      <c r="I302" s="240"/>
      <c r="J302" s="236"/>
      <c r="K302" s="236"/>
      <c r="L302" s="241"/>
      <c r="M302" s="242"/>
      <c r="N302" s="243"/>
      <c r="O302" s="243"/>
      <c r="P302" s="243"/>
      <c r="Q302" s="243"/>
      <c r="R302" s="243"/>
      <c r="S302" s="243"/>
      <c r="T302" s="244"/>
      <c r="AT302" s="245" t="s">
        <v>139</v>
      </c>
      <c r="AU302" s="245" t="s">
        <v>82</v>
      </c>
      <c r="AV302" s="11" t="s">
        <v>82</v>
      </c>
      <c r="AW302" s="11" t="s">
        <v>6</v>
      </c>
      <c r="AX302" s="11" t="s">
        <v>80</v>
      </c>
      <c r="AY302" s="245" t="s">
        <v>128</v>
      </c>
    </row>
    <row r="303" s="1" customFormat="1" ht="16.5" customHeight="1">
      <c r="B303" s="45"/>
      <c r="C303" s="268" t="s">
        <v>526</v>
      </c>
      <c r="D303" s="268" t="s">
        <v>401</v>
      </c>
      <c r="E303" s="269" t="s">
        <v>527</v>
      </c>
      <c r="F303" s="270" t="s">
        <v>528</v>
      </c>
      <c r="G303" s="271" t="s">
        <v>133</v>
      </c>
      <c r="H303" s="272">
        <v>8.1600000000000001</v>
      </c>
      <c r="I303" s="273"/>
      <c r="J303" s="274">
        <f>ROUND(I303*H303,2)</f>
        <v>0</v>
      </c>
      <c r="K303" s="270" t="s">
        <v>134</v>
      </c>
      <c r="L303" s="275"/>
      <c r="M303" s="276" t="s">
        <v>21</v>
      </c>
      <c r="N303" s="277" t="s">
        <v>43</v>
      </c>
      <c r="O303" s="46"/>
      <c r="P303" s="229">
        <f>O303*H303</f>
        <v>0</v>
      </c>
      <c r="Q303" s="229">
        <v>0.13100000000000001</v>
      </c>
      <c r="R303" s="229">
        <f>Q303*H303</f>
        <v>1.0689600000000001</v>
      </c>
      <c r="S303" s="229">
        <v>0</v>
      </c>
      <c r="T303" s="230">
        <f>S303*H303</f>
        <v>0</v>
      </c>
      <c r="AR303" s="23" t="s">
        <v>167</v>
      </c>
      <c r="AT303" s="23" t="s">
        <v>401</v>
      </c>
      <c r="AU303" s="23" t="s">
        <v>82</v>
      </c>
      <c r="AY303" s="23" t="s">
        <v>128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23" t="s">
        <v>80</v>
      </c>
      <c r="BK303" s="231">
        <f>ROUND(I303*H303,2)</f>
        <v>0</v>
      </c>
      <c r="BL303" s="23" t="s">
        <v>135</v>
      </c>
      <c r="BM303" s="23" t="s">
        <v>529</v>
      </c>
    </row>
    <row r="304" s="13" customFormat="1">
      <c r="B304" s="257"/>
      <c r="C304" s="258"/>
      <c r="D304" s="232" t="s">
        <v>139</v>
      </c>
      <c r="E304" s="259" t="s">
        <v>21</v>
      </c>
      <c r="F304" s="260" t="s">
        <v>486</v>
      </c>
      <c r="G304" s="258"/>
      <c r="H304" s="259" t="s">
        <v>21</v>
      </c>
      <c r="I304" s="261"/>
      <c r="J304" s="258"/>
      <c r="K304" s="258"/>
      <c r="L304" s="262"/>
      <c r="M304" s="263"/>
      <c r="N304" s="264"/>
      <c r="O304" s="264"/>
      <c r="P304" s="264"/>
      <c r="Q304" s="264"/>
      <c r="R304" s="264"/>
      <c r="S304" s="264"/>
      <c r="T304" s="265"/>
      <c r="AT304" s="266" t="s">
        <v>139</v>
      </c>
      <c r="AU304" s="266" t="s">
        <v>82</v>
      </c>
      <c r="AV304" s="13" t="s">
        <v>80</v>
      </c>
      <c r="AW304" s="13" t="s">
        <v>35</v>
      </c>
      <c r="AX304" s="13" t="s">
        <v>72</v>
      </c>
      <c r="AY304" s="266" t="s">
        <v>128</v>
      </c>
    </row>
    <row r="305" s="11" customFormat="1">
      <c r="B305" s="235"/>
      <c r="C305" s="236"/>
      <c r="D305" s="232" t="s">
        <v>139</v>
      </c>
      <c r="E305" s="237" t="s">
        <v>21</v>
      </c>
      <c r="F305" s="238" t="s">
        <v>530</v>
      </c>
      <c r="G305" s="236"/>
      <c r="H305" s="239">
        <v>8</v>
      </c>
      <c r="I305" s="240"/>
      <c r="J305" s="236"/>
      <c r="K305" s="236"/>
      <c r="L305" s="241"/>
      <c r="M305" s="242"/>
      <c r="N305" s="243"/>
      <c r="O305" s="243"/>
      <c r="P305" s="243"/>
      <c r="Q305" s="243"/>
      <c r="R305" s="243"/>
      <c r="S305" s="243"/>
      <c r="T305" s="244"/>
      <c r="AT305" s="245" t="s">
        <v>139</v>
      </c>
      <c r="AU305" s="245" t="s">
        <v>82</v>
      </c>
      <c r="AV305" s="11" t="s">
        <v>82</v>
      </c>
      <c r="AW305" s="11" t="s">
        <v>35</v>
      </c>
      <c r="AX305" s="11" t="s">
        <v>72</v>
      </c>
      <c r="AY305" s="245" t="s">
        <v>128</v>
      </c>
    </row>
    <row r="306" s="12" customFormat="1">
      <c r="B306" s="246"/>
      <c r="C306" s="247"/>
      <c r="D306" s="232" t="s">
        <v>139</v>
      </c>
      <c r="E306" s="248" t="s">
        <v>21</v>
      </c>
      <c r="F306" s="249" t="s">
        <v>241</v>
      </c>
      <c r="G306" s="247"/>
      <c r="H306" s="250">
        <v>8</v>
      </c>
      <c r="I306" s="251"/>
      <c r="J306" s="247"/>
      <c r="K306" s="247"/>
      <c r="L306" s="252"/>
      <c r="M306" s="253"/>
      <c r="N306" s="254"/>
      <c r="O306" s="254"/>
      <c r="P306" s="254"/>
      <c r="Q306" s="254"/>
      <c r="R306" s="254"/>
      <c r="S306" s="254"/>
      <c r="T306" s="255"/>
      <c r="AT306" s="256" t="s">
        <v>139</v>
      </c>
      <c r="AU306" s="256" t="s">
        <v>82</v>
      </c>
      <c r="AV306" s="12" t="s">
        <v>135</v>
      </c>
      <c r="AW306" s="12" t="s">
        <v>35</v>
      </c>
      <c r="AX306" s="12" t="s">
        <v>80</v>
      </c>
      <c r="AY306" s="256" t="s">
        <v>128</v>
      </c>
    </row>
    <row r="307" s="11" customFormat="1">
      <c r="B307" s="235"/>
      <c r="C307" s="236"/>
      <c r="D307" s="232" t="s">
        <v>139</v>
      </c>
      <c r="E307" s="236"/>
      <c r="F307" s="238" t="s">
        <v>531</v>
      </c>
      <c r="G307" s="236"/>
      <c r="H307" s="239">
        <v>8.1600000000000001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AT307" s="245" t="s">
        <v>139</v>
      </c>
      <c r="AU307" s="245" t="s">
        <v>82</v>
      </c>
      <c r="AV307" s="11" t="s">
        <v>82</v>
      </c>
      <c r="AW307" s="11" t="s">
        <v>6</v>
      </c>
      <c r="AX307" s="11" t="s">
        <v>80</v>
      </c>
      <c r="AY307" s="245" t="s">
        <v>128</v>
      </c>
    </row>
    <row r="308" s="1" customFormat="1" ht="16.5" customHeight="1">
      <c r="B308" s="45"/>
      <c r="C308" s="268" t="s">
        <v>532</v>
      </c>
      <c r="D308" s="268" t="s">
        <v>401</v>
      </c>
      <c r="E308" s="269" t="s">
        <v>533</v>
      </c>
      <c r="F308" s="270" t="s">
        <v>534</v>
      </c>
      <c r="G308" s="271" t="s">
        <v>133</v>
      </c>
      <c r="H308" s="272">
        <v>13.5</v>
      </c>
      <c r="I308" s="273"/>
      <c r="J308" s="274">
        <f>ROUND(I308*H308,2)</f>
        <v>0</v>
      </c>
      <c r="K308" s="270" t="s">
        <v>21</v>
      </c>
      <c r="L308" s="275"/>
      <c r="M308" s="276" t="s">
        <v>21</v>
      </c>
      <c r="N308" s="277" t="s">
        <v>43</v>
      </c>
      <c r="O308" s="46"/>
      <c r="P308" s="229">
        <f>O308*H308</f>
        <v>0</v>
      </c>
      <c r="Q308" s="229">
        <v>0.13100000000000001</v>
      </c>
      <c r="R308" s="229">
        <f>Q308*H308</f>
        <v>1.7685</v>
      </c>
      <c r="S308" s="229">
        <v>0</v>
      </c>
      <c r="T308" s="230">
        <f>S308*H308</f>
        <v>0</v>
      </c>
      <c r="AR308" s="23" t="s">
        <v>167</v>
      </c>
      <c r="AT308" s="23" t="s">
        <v>401</v>
      </c>
      <c r="AU308" s="23" t="s">
        <v>82</v>
      </c>
      <c r="AY308" s="23" t="s">
        <v>128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23" t="s">
        <v>80</v>
      </c>
      <c r="BK308" s="231">
        <f>ROUND(I308*H308,2)</f>
        <v>0</v>
      </c>
      <c r="BL308" s="23" t="s">
        <v>135</v>
      </c>
      <c r="BM308" s="23" t="s">
        <v>535</v>
      </c>
    </row>
    <row r="309" s="13" customFormat="1">
      <c r="B309" s="257"/>
      <c r="C309" s="258"/>
      <c r="D309" s="232" t="s">
        <v>139</v>
      </c>
      <c r="E309" s="259" t="s">
        <v>21</v>
      </c>
      <c r="F309" s="260" t="s">
        <v>486</v>
      </c>
      <c r="G309" s="258"/>
      <c r="H309" s="259" t="s">
        <v>21</v>
      </c>
      <c r="I309" s="261"/>
      <c r="J309" s="258"/>
      <c r="K309" s="258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139</v>
      </c>
      <c r="AU309" s="266" t="s">
        <v>82</v>
      </c>
      <c r="AV309" s="13" t="s">
        <v>80</v>
      </c>
      <c r="AW309" s="13" t="s">
        <v>35</v>
      </c>
      <c r="AX309" s="13" t="s">
        <v>72</v>
      </c>
      <c r="AY309" s="266" t="s">
        <v>128</v>
      </c>
    </row>
    <row r="310" s="11" customFormat="1">
      <c r="B310" s="235"/>
      <c r="C310" s="236"/>
      <c r="D310" s="232" t="s">
        <v>139</v>
      </c>
      <c r="E310" s="237" t="s">
        <v>21</v>
      </c>
      <c r="F310" s="238" t="s">
        <v>536</v>
      </c>
      <c r="G310" s="236"/>
      <c r="H310" s="239">
        <v>13.5</v>
      </c>
      <c r="I310" s="240"/>
      <c r="J310" s="236"/>
      <c r="K310" s="236"/>
      <c r="L310" s="241"/>
      <c r="M310" s="242"/>
      <c r="N310" s="243"/>
      <c r="O310" s="243"/>
      <c r="P310" s="243"/>
      <c r="Q310" s="243"/>
      <c r="R310" s="243"/>
      <c r="S310" s="243"/>
      <c r="T310" s="244"/>
      <c r="AT310" s="245" t="s">
        <v>139</v>
      </c>
      <c r="AU310" s="245" t="s">
        <v>82</v>
      </c>
      <c r="AV310" s="11" t="s">
        <v>82</v>
      </c>
      <c r="AW310" s="11" t="s">
        <v>35</v>
      </c>
      <c r="AX310" s="11" t="s">
        <v>72</v>
      </c>
      <c r="AY310" s="245" t="s">
        <v>128</v>
      </c>
    </row>
    <row r="311" s="12" customFormat="1">
      <c r="B311" s="246"/>
      <c r="C311" s="247"/>
      <c r="D311" s="232" t="s">
        <v>139</v>
      </c>
      <c r="E311" s="248" t="s">
        <v>21</v>
      </c>
      <c r="F311" s="249" t="s">
        <v>241</v>
      </c>
      <c r="G311" s="247"/>
      <c r="H311" s="250">
        <v>13.5</v>
      </c>
      <c r="I311" s="251"/>
      <c r="J311" s="247"/>
      <c r="K311" s="247"/>
      <c r="L311" s="252"/>
      <c r="M311" s="253"/>
      <c r="N311" s="254"/>
      <c r="O311" s="254"/>
      <c r="P311" s="254"/>
      <c r="Q311" s="254"/>
      <c r="R311" s="254"/>
      <c r="S311" s="254"/>
      <c r="T311" s="255"/>
      <c r="AT311" s="256" t="s">
        <v>139</v>
      </c>
      <c r="AU311" s="256" t="s">
        <v>82</v>
      </c>
      <c r="AV311" s="12" t="s">
        <v>135</v>
      </c>
      <c r="AW311" s="12" t="s">
        <v>35</v>
      </c>
      <c r="AX311" s="12" t="s">
        <v>80</v>
      </c>
      <c r="AY311" s="256" t="s">
        <v>128</v>
      </c>
    </row>
    <row r="312" s="1" customFormat="1" ht="51" customHeight="1">
      <c r="B312" s="45"/>
      <c r="C312" s="220" t="s">
        <v>537</v>
      </c>
      <c r="D312" s="220" t="s">
        <v>130</v>
      </c>
      <c r="E312" s="221" t="s">
        <v>538</v>
      </c>
      <c r="F312" s="222" t="s">
        <v>539</v>
      </c>
      <c r="G312" s="223" t="s">
        <v>133</v>
      </c>
      <c r="H312" s="224">
        <v>49</v>
      </c>
      <c r="I312" s="225"/>
      <c r="J312" s="226">
        <f>ROUND(I312*H312,2)</f>
        <v>0</v>
      </c>
      <c r="K312" s="222" t="s">
        <v>134</v>
      </c>
      <c r="L312" s="71"/>
      <c r="M312" s="227" t="s">
        <v>21</v>
      </c>
      <c r="N312" s="228" t="s">
        <v>43</v>
      </c>
      <c r="O312" s="46"/>
      <c r="P312" s="229">
        <f>O312*H312</f>
        <v>0</v>
      </c>
      <c r="Q312" s="229">
        <v>0.10362</v>
      </c>
      <c r="R312" s="229">
        <f>Q312*H312</f>
        <v>5.0773799999999998</v>
      </c>
      <c r="S312" s="229">
        <v>0</v>
      </c>
      <c r="T312" s="230">
        <f>S312*H312</f>
        <v>0</v>
      </c>
      <c r="AR312" s="23" t="s">
        <v>135</v>
      </c>
      <c r="AT312" s="23" t="s">
        <v>130</v>
      </c>
      <c r="AU312" s="23" t="s">
        <v>82</v>
      </c>
      <c r="AY312" s="23" t="s">
        <v>128</v>
      </c>
      <c r="BE312" s="231">
        <f>IF(N312="základní",J312,0)</f>
        <v>0</v>
      </c>
      <c r="BF312" s="231">
        <f>IF(N312="snížená",J312,0)</f>
        <v>0</v>
      </c>
      <c r="BG312" s="231">
        <f>IF(N312="zákl. přenesená",J312,0)</f>
        <v>0</v>
      </c>
      <c r="BH312" s="231">
        <f>IF(N312="sníž. přenesená",J312,0)</f>
        <v>0</v>
      </c>
      <c r="BI312" s="231">
        <f>IF(N312="nulová",J312,0)</f>
        <v>0</v>
      </c>
      <c r="BJ312" s="23" t="s">
        <v>80</v>
      </c>
      <c r="BK312" s="231">
        <f>ROUND(I312*H312,2)</f>
        <v>0</v>
      </c>
      <c r="BL312" s="23" t="s">
        <v>135</v>
      </c>
      <c r="BM312" s="23" t="s">
        <v>540</v>
      </c>
    </row>
    <row r="313" s="1" customFormat="1">
      <c r="B313" s="45"/>
      <c r="C313" s="73"/>
      <c r="D313" s="232" t="s">
        <v>137</v>
      </c>
      <c r="E313" s="73"/>
      <c r="F313" s="233" t="s">
        <v>541</v>
      </c>
      <c r="G313" s="73"/>
      <c r="H313" s="73"/>
      <c r="I313" s="190"/>
      <c r="J313" s="73"/>
      <c r="K313" s="73"/>
      <c r="L313" s="71"/>
      <c r="M313" s="234"/>
      <c r="N313" s="46"/>
      <c r="O313" s="46"/>
      <c r="P313" s="46"/>
      <c r="Q313" s="46"/>
      <c r="R313" s="46"/>
      <c r="S313" s="46"/>
      <c r="T313" s="94"/>
      <c r="AT313" s="23" t="s">
        <v>137</v>
      </c>
      <c r="AU313" s="23" t="s">
        <v>82</v>
      </c>
    </row>
    <row r="314" s="13" customFormat="1">
      <c r="B314" s="257"/>
      <c r="C314" s="258"/>
      <c r="D314" s="232" t="s">
        <v>139</v>
      </c>
      <c r="E314" s="259" t="s">
        <v>21</v>
      </c>
      <c r="F314" s="260" t="s">
        <v>492</v>
      </c>
      <c r="G314" s="258"/>
      <c r="H314" s="259" t="s">
        <v>21</v>
      </c>
      <c r="I314" s="261"/>
      <c r="J314" s="258"/>
      <c r="K314" s="258"/>
      <c r="L314" s="262"/>
      <c r="M314" s="263"/>
      <c r="N314" s="264"/>
      <c r="O314" s="264"/>
      <c r="P314" s="264"/>
      <c r="Q314" s="264"/>
      <c r="R314" s="264"/>
      <c r="S314" s="264"/>
      <c r="T314" s="265"/>
      <c r="AT314" s="266" t="s">
        <v>139</v>
      </c>
      <c r="AU314" s="266" t="s">
        <v>82</v>
      </c>
      <c r="AV314" s="13" t="s">
        <v>80</v>
      </c>
      <c r="AW314" s="13" t="s">
        <v>35</v>
      </c>
      <c r="AX314" s="13" t="s">
        <v>72</v>
      </c>
      <c r="AY314" s="266" t="s">
        <v>128</v>
      </c>
    </row>
    <row r="315" s="11" customFormat="1">
      <c r="B315" s="235"/>
      <c r="C315" s="236"/>
      <c r="D315" s="232" t="s">
        <v>139</v>
      </c>
      <c r="E315" s="237" t="s">
        <v>21</v>
      </c>
      <c r="F315" s="238" t="s">
        <v>542</v>
      </c>
      <c r="G315" s="236"/>
      <c r="H315" s="239">
        <v>29</v>
      </c>
      <c r="I315" s="240"/>
      <c r="J315" s="236"/>
      <c r="K315" s="236"/>
      <c r="L315" s="241"/>
      <c r="M315" s="242"/>
      <c r="N315" s="243"/>
      <c r="O315" s="243"/>
      <c r="P315" s="243"/>
      <c r="Q315" s="243"/>
      <c r="R315" s="243"/>
      <c r="S315" s="243"/>
      <c r="T315" s="244"/>
      <c r="AT315" s="245" t="s">
        <v>139</v>
      </c>
      <c r="AU315" s="245" t="s">
        <v>82</v>
      </c>
      <c r="AV315" s="11" t="s">
        <v>82</v>
      </c>
      <c r="AW315" s="11" t="s">
        <v>35</v>
      </c>
      <c r="AX315" s="11" t="s">
        <v>72</v>
      </c>
      <c r="AY315" s="245" t="s">
        <v>128</v>
      </c>
    </row>
    <row r="316" s="11" customFormat="1">
      <c r="B316" s="235"/>
      <c r="C316" s="236"/>
      <c r="D316" s="232" t="s">
        <v>139</v>
      </c>
      <c r="E316" s="237" t="s">
        <v>21</v>
      </c>
      <c r="F316" s="238" t="s">
        <v>543</v>
      </c>
      <c r="G316" s="236"/>
      <c r="H316" s="239">
        <v>20</v>
      </c>
      <c r="I316" s="240"/>
      <c r="J316" s="236"/>
      <c r="K316" s="236"/>
      <c r="L316" s="241"/>
      <c r="M316" s="242"/>
      <c r="N316" s="243"/>
      <c r="O316" s="243"/>
      <c r="P316" s="243"/>
      <c r="Q316" s="243"/>
      <c r="R316" s="243"/>
      <c r="S316" s="243"/>
      <c r="T316" s="244"/>
      <c r="AT316" s="245" t="s">
        <v>139</v>
      </c>
      <c r="AU316" s="245" t="s">
        <v>82</v>
      </c>
      <c r="AV316" s="11" t="s">
        <v>82</v>
      </c>
      <c r="AW316" s="11" t="s">
        <v>35</v>
      </c>
      <c r="AX316" s="11" t="s">
        <v>72</v>
      </c>
      <c r="AY316" s="245" t="s">
        <v>128</v>
      </c>
    </row>
    <row r="317" s="12" customFormat="1">
      <c r="B317" s="246"/>
      <c r="C317" s="247"/>
      <c r="D317" s="232" t="s">
        <v>139</v>
      </c>
      <c r="E317" s="248" t="s">
        <v>21</v>
      </c>
      <c r="F317" s="249" t="s">
        <v>241</v>
      </c>
      <c r="G317" s="247"/>
      <c r="H317" s="250">
        <v>49</v>
      </c>
      <c r="I317" s="251"/>
      <c r="J317" s="247"/>
      <c r="K317" s="247"/>
      <c r="L317" s="252"/>
      <c r="M317" s="253"/>
      <c r="N317" s="254"/>
      <c r="O317" s="254"/>
      <c r="P317" s="254"/>
      <c r="Q317" s="254"/>
      <c r="R317" s="254"/>
      <c r="S317" s="254"/>
      <c r="T317" s="255"/>
      <c r="AT317" s="256" t="s">
        <v>139</v>
      </c>
      <c r="AU317" s="256" t="s">
        <v>82</v>
      </c>
      <c r="AV317" s="12" t="s">
        <v>135</v>
      </c>
      <c r="AW317" s="12" t="s">
        <v>35</v>
      </c>
      <c r="AX317" s="12" t="s">
        <v>80</v>
      </c>
      <c r="AY317" s="256" t="s">
        <v>128</v>
      </c>
    </row>
    <row r="318" s="1" customFormat="1" ht="16.5" customHeight="1">
      <c r="B318" s="45"/>
      <c r="C318" s="268" t="s">
        <v>544</v>
      </c>
      <c r="D318" s="268" t="s">
        <v>401</v>
      </c>
      <c r="E318" s="269" t="s">
        <v>545</v>
      </c>
      <c r="F318" s="270" t="s">
        <v>546</v>
      </c>
      <c r="G318" s="271" t="s">
        <v>133</v>
      </c>
      <c r="H318" s="272">
        <v>49</v>
      </c>
      <c r="I318" s="273"/>
      <c r="J318" s="274">
        <f>ROUND(I318*H318,2)</f>
        <v>0</v>
      </c>
      <c r="K318" s="270" t="s">
        <v>134</v>
      </c>
      <c r="L318" s="275"/>
      <c r="M318" s="276" t="s">
        <v>21</v>
      </c>
      <c r="N318" s="277" t="s">
        <v>43</v>
      </c>
      <c r="O318" s="46"/>
      <c r="P318" s="229">
        <f>O318*H318</f>
        <v>0</v>
      </c>
      <c r="Q318" s="229">
        <v>0.17599999999999999</v>
      </c>
      <c r="R318" s="229">
        <f>Q318*H318</f>
        <v>8.6239999999999988</v>
      </c>
      <c r="S318" s="229">
        <v>0</v>
      </c>
      <c r="T318" s="230">
        <f>S318*H318</f>
        <v>0</v>
      </c>
      <c r="AR318" s="23" t="s">
        <v>167</v>
      </c>
      <c r="AT318" s="23" t="s">
        <v>401</v>
      </c>
      <c r="AU318" s="23" t="s">
        <v>82</v>
      </c>
      <c r="AY318" s="23" t="s">
        <v>128</v>
      </c>
      <c r="BE318" s="231">
        <f>IF(N318="základní",J318,0)</f>
        <v>0</v>
      </c>
      <c r="BF318" s="231">
        <f>IF(N318="snížená",J318,0)</f>
        <v>0</v>
      </c>
      <c r="BG318" s="231">
        <f>IF(N318="zákl. přenesená",J318,0)</f>
        <v>0</v>
      </c>
      <c r="BH318" s="231">
        <f>IF(N318="sníž. přenesená",J318,0)</f>
        <v>0</v>
      </c>
      <c r="BI318" s="231">
        <f>IF(N318="nulová",J318,0)</f>
        <v>0</v>
      </c>
      <c r="BJ318" s="23" t="s">
        <v>80</v>
      </c>
      <c r="BK318" s="231">
        <f>ROUND(I318*H318,2)</f>
        <v>0</v>
      </c>
      <c r="BL318" s="23" t="s">
        <v>135</v>
      </c>
      <c r="BM318" s="23" t="s">
        <v>547</v>
      </c>
    </row>
    <row r="319" s="13" customFormat="1">
      <c r="B319" s="257"/>
      <c r="C319" s="258"/>
      <c r="D319" s="232" t="s">
        <v>139</v>
      </c>
      <c r="E319" s="259" t="s">
        <v>21</v>
      </c>
      <c r="F319" s="260" t="s">
        <v>492</v>
      </c>
      <c r="G319" s="258"/>
      <c r="H319" s="259" t="s">
        <v>21</v>
      </c>
      <c r="I319" s="261"/>
      <c r="J319" s="258"/>
      <c r="K319" s="258"/>
      <c r="L319" s="262"/>
      <c r="M319" s="263"/>
      <c r="N319" s="264"/>
      <c r="O319" s="264"/>
      <c r="P319" s="264"/>
      <c r="Q319" s="264"/>
      <c r="R319" s="264"/>
      <c r="S319" s="264"/>
      <c r="T319" s="265"/>
      <c r="AT319" s="266" t="s">
        <v>139</v>
      </c>
      <c r="AU319" s="266" t="s">
        <v>82</v>
      </c>
      <c r="AV319" s="13" t="s">
        <v>80</v>
      </c>
      <c r="AW319" s="13" t="s">
        <v>35</v>
      </c>
      <c r="AX319" s="13" t="s">
        <v>72</v>
      </c>
      <c r="AY319" s="266" t="s">
        <v>128</v>
      </c>
    </row>
    <row r="320" s="11" customFormat="1">
      <c r="B320" s="235"/>
      <c r="C320" s="236"/>
      <c r="D320" s="232" t="s">
        <v>139</v>
      </c>
      <c r="E320" s="237" t="s">
        <v>21</v>
      </c>
      <c r="F320" s="238" t="s">
        <v>548</v>
      </c>
      <c r="G320" s="236"/>
      <c r="H320" s="239">
        <v>49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AT320" s="245" t="s">
        <v>139</v>
      </c>
      <c r="AU320" s="245" t="s">
        <v>82</v>
      </c>
      <c r="AV320" s="11" t="s">
        <v>82</v>
      </c>
      <c r="AW320" s="11" t="s">
        <v>35</v>
      </c>
      <c r="AX320" s="11" t="s">
        <v>72</v>
      </c>
      <c r="AY320" s="245" t="s">
        <v>128</v>
      </c>
    </row>
    <row r="321" s="12" customFormat="1">
      <c r="B321" s="246"/>
      <c r="C321" s="247"/>
      <c r="D321" s="232" t="s">
        <v>139</v>
      </c>
      <c r="E321" s="248" t="s">
        <v>21</v>
      </c>
      <c r="F321" s="249" t="s">
        <v>241</v>
      </c>
      <c r="G321" s="247"/>
      <c r="H321" s="250">
        <v>49</v>
      </c>
      <c r="I321" s="251"/>
      <c r="J321" s="247"/>
      <c r="K321" s="247"/>
      <c r="L321" s="252"/>
      <c r="M321" s="253"/>
      <c r="N321" s="254"/>
      <c r="O321" s="254"/>
      <c r="P321" s="254"/>
      <c r="Q321" s="254"/>
      <c r="R321" s="254"/>
      <c r="S321" s="254"/>
      <c r="T321" s="255"/>
      <c r="AT321" s="256" t="s">
        <v>139</v>
      </c>
      <c r="AU321" s="256" t="s">
        <v>82</v>
      </c>
      <c r="AV321" s="12" t="s">
        <v>135</v>
      </c>
      <c r="AW321" s="12" t="s">
        <v>35</v>
      </c>
      <c r="AX321" s="12" t="s">
        <v>80</v>
      </c>
      <c r="AY321" s="256" t="s">
        <v>128</v>
      </c>
    </row>
    <row r="322" s="1" customFormat="1" ht="16.5" customHeight="1">
      <c r="B322" s="45"/>
      <c r="C322" s="268" t="s">
        <v>549</v>
      </c>
      <c r="D322" s="268" t="s">
        <v>401</v>
      </c>
      <c r="E322" s="269" t="s">
        <v>550</v>
      </c>
      <c r="F322" s="270" t="s">
        <v>551</v>
      </c>
      <c r="G322" s="271" t="s">
        <v>133</v>
      </c>
      <c r="H322" s="272">
        <v>20</v>
      </c>
      <c r="I322" s="273"/>
      <c r="J322" s="274">
        <f>ROUND(I322*H322,2)</f>
        <v>0</v>
      </c>
      <c r="K322" s="270" t="s">
        <v>21</v>
      </c>
      <c r="L322" s="275"/>
      <c r="M322" s="276" t="s">
        <v>21</v>
      </c>
      <c r="N322" s="277" t="s">
        <v>43</v>
      </c>
      <c r="O322" s="46"/>
      <c r="P322" s="229">
        <f>O322*H322</f>
        <v>0</v>
      </c>
      <c r="Q322" s="229">
        <v>0.13100000000000001</v>
      </c>
      <c r="R322" s="229">
        <f>Q322*H322</f>
        <v>2.6200000000000001</v>
      </c>
      <c r="S322" s="229">
        <v>0</v>
      </c>
      <c r="T322" s="230">
        <f>S322*H322</f>
        <v>0</v>
      </c>
      <c r="AR322" s="23" t="s">
        <v>167</v>
      </c>
      <c r="AT322" s="23" t="s">
        <v>401</v>
      </c>
      <c r="AU322" s="23" t="s">
        <v>82</v>
      </c>
      <c r="AY322" s="23" t="s">
        <v>128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23" t="s">
        <v>80</v>
      </c>
      <c r="BK322" s="231">
        <f>ROUND(I322*H322,2)</f>
        <v>0</v>
      </c>
      <c r="BL322" s="23" t="s">
        <v>135</v>
      </c>
      <c r="BM322" s="23" t="s">
        <v>552</v>
      </c>
    </row>
    <row r="323" s="11" customFormat="1">
      <c r="B323" s="235"/>
      <c r="C323" s="236"/>
      <c r="D323" s="232" t="s">
        <v>139</v>
      </c>
      <c r="E323" s="237" t="s">
        <v>21</v>
      </c>
      <c r="F323" s="238" t="s">
        <v>553</v>
      </c>
      <c r="G323" s="236"/>
      <c r="H323" s="239">
        <v>20</v>
      </c>
      <c r="I323" s="240"/>
      <c r="J323" s="236"/>
      <c r="K323" s="236"/>
      <c r="L323" s="241"/>
      <c r="M323" s="242"/>
      <c r="N323" s="243"/>
      <c r="O323" s="243"/>
      <c r="P323" s="243"/>
      <c r="Q323" s="243"/>
      <c r="R323" s="243"/>
      <c r="S323" s="243"/>
      <c r="T323" s="244"/>
      <c r="AT323" s="245" t="s">
        <v>139</v>
      </c>
      <c r="AU323" s="245" t="s">
        <v>82</v>
      </c>
      <c r="AV323" s="11" t="s">
        <v>82</v>
      </c>
      <c r="AW323" s="11" t="s">
        <v>35</v>
      </c>
      <c r="AX323" s="11" t="s">
        <v>80</v>
      </c>
      <c r="AY323" s="245" t="s">
        <v>128</v>
      </c>
    </row>
    <row r="324" s="10" customFormat="1" ht="29.88" customHeight="1">
      <c r="B324" s="204"/>
      <c r="C324" s="205"/>
      <c r="D324" s="206" t="s">
        <v>71</v>
      </c>
      <c r="E324" s="218" t="s">
        <v>167</v>
      </c>
      <c r="F324" s="218" t="s">
        <v>554</v>
      </c>
      <c r="G324" s="205"/>
      <c r="H324" s="205"/>
      <c r="I324" s="208"/>
      <c r="J324" s="219">
        <f>BK324</f>
        <v>0</v>
      </c>
      <c r="K324" s="205"/>
      <c r="L324" s="210"/>
      <c r="M324" s="211"/>
      <c r="N324" s="212"/>
      <c r="O324" s="212"/>
      <c r="P324" s="213">
        <f>SUM(P325:P352)</f>
        <v>0</v>
      </c>
      <c r="Q324" s="212"/>
      <c r="R324" s="213">
        <f>SUM(R325:R352)</f>
        <v>19.503010000000003</v>
      </c>
      <c r="S324" s="212"/>
      <c r="T324" s="214">
        <f>SUM(T325:T352)</f>
        <v>0.65000000000000002</v>
      </c>
      <c r="AR324" s="215" t="s">
        <v>80</v>
      </c>
      <c r="AT324" s="216" t="s">
        <v>71</v>
      </c>
      <c r="AU324" s="216" t="s">
        <v>80</v>
      </c>
      <c r="AY324" s="215" t="s">
        <v>128</v>
      </c>
      <c r="BK324" s="217">
        <f>SUM(BK325:BK352)</f>
        <v>0</v>
      </c>
    </row>
    <row r="325" s="1" customFormat="1" ht="25.5" customHeight="1">
      <c r="B325" s="45"/>
      <c r="C325" s="220" t="s">
        <v>555</v>
      </c>
      <c r="D325" s="220" t="s">
        <v>130</v>
      </c>
      <c r="E325" s="221" t="s">
        <v>556</v>
      </c>
      <c r="F325" s="222" t="s">
        <v>557</v>
      </c>
      <c r="G325" s="223" t="s">
        <v>203</v>
      </c>
      <c r="H325" s="224">
        <v>5</v>
      </c>
      <c r="I325" s="225"/>
      <c r="J325" s="226">
        <f>ROUND(I325*H325,2)</f>
        <v>0</v>
      </c>
      <c r="K325" s="222" t="s">
        <v>134</v>
      </c>
      <c r="L325" s="71"/>
      <c r="M325" s="227" t="s">
        <v>21</v>
      </c>
      <c r="N325" s="228" t="s">
        <v>43</v>
      </c>
      <c r="O325" s="46"/>
      <c r="P325" s="229">
        <f>O325*H325</f>
        <v>0</v>
      </c>
      <c r="Q325" s="229">
        <v>0.0024099999999999998</v>
      </c>
      <c r="R325" s="229">
        <f>Q325*H325</f>
        <v>0.012049999999999998</v>
      </c>
      <c r="S325" s="229">
        <v>0</v>
      </c>
      <c r="T325" s="230">
        <f>S325*H325</f>
        <v>0</v>
      </c>
      <c r="AR325" s="23" t="s">
        <v>135</v>
      </c>
      <c r="AT325" s="23" t="s">
        <v>130</v>
      </c>
      <c r="AU325" s="23" t="s">
        <v>82</v>
      </c>
      <c r="AY325" s="23" t="s">
        <v>128</v>
      </c>
      <c r="BE325" s="231">
        <f>IF(N325="základní",J325,0)</f>
        <v>0</v>
      </c>
      <c r="BF325" s="231">
        <f>IF(N325="snížená",J325,0)</f>
        <v>0</v>
      </c>
      <c r="BG325" s="231">
        <f>IF(N325="zákl. přenesená",J325,0)</f>
        <v>0</v>
      </c>
      <c r="BH325" s="231">
        <f>IF(N325="sníž. přenesená",J325,0)</f>
        <v>0</v>
      </c>
      <c r="BI325" s="231">
        <f>IF(N325="nulová",J325,0)</f>
        <v>0</v>
      </c>
      <c r="BJ325" s="23" t="s">
        <v>80</v>
      </c>
      <c r="BK325" s="231">
        <f>ROUND(I325*H325,2)</f>
        <v>0</v>
      </c>
      <c r="BL325" s="23" t="s">
        <v>135</v>
      </c>
      <c r="BM325" s="23" t="s">
        <v>558</v>
      </c>
    </row>
    <row r="326" s="1" customFormat="1">
      <c r="B326" s="45"/>
      <c r="C326" s="73"/>
      <c r="D326" s="232" t="s">
        <v>137</v>
      </c>
      <c r="E326" s="73"/>
      <c r="F326" s="233" t="s">
        <v>559</v>
      </c>
      <c r="G326" s="73"/>
      <c r="H326" s="73"/>
      <c r="I326" s="190"/>
      <c r="J326" s="73"/>
      <c r="K326" s="73"/>
      <c r="L326" s="71"/>
      <c r="M326" s="234"/>
      <c r="N326" s="46"/>
      <c r="O326" s="46"/>
      <c r="P326" s="46"/>
      <c r="Q326" s="46"/>
      <c r="R326" s="46"/>
      <c r="S326" s="46"/>
      <c r="T326" s="94"/>
      <c r="AT326" s="23" t="s">
        <v>137</v>
      </c>
      <c r="AU326" s="23" t="s">
        <v>82</v>
      </c>
    </row>
    <row r="327" s="1" customFormat="1" ht="16.5" customHeight="1">
      <c r="B327" s="45"/>
      <c r="C327" s="220" t="s">
        <v>560</v>
      </c>
      <c r="D327" s="220" t="s">
        <v>130</v>
      </c>
      <c r="E327" s="221" t="s">
        <v>561</v>
      </c>
      <c r="F327" s="222" t="s">
        <v>562</v>
      </c>
      <c r="G327" s="223" t="s">
        <v>149</v>
      </c>
      <c r="H327" s="224">
        <v>5</v>
      </c>
      <c r="I327" s="225"/>
      <c r="J327" s="226">
        <f>ROUND(I327*H327,2)</f>
        <v>0</v>
      </c>
      <c r="K327" s="222" t="s">
        <v>134</v>
      </c>
      <c r="L327" s="71"/>
      <c r="M327" s="227" t="s">
        <v>21</v>
      </c>
      <c r="N327" s="228" t="s">
        <v>43</v>
      </c>
      <c r="O327" s="46"/>
      <c r="P327" s="229">
        <f>O327*H327</f>
        <v>0</v>
      </c>
      <c r="Q327" s="229">
        <v>0.0091800000000000007</v>
      </c>
      <c r="R327" s="229">
        <f>Q327*H327</f>
        <v>0.045900000000000003</v>
      </c>
      <c r="S327" s="229">
        <v>0</v>
      </c>
      <c r="T327" s="230">
        <f>S327*H327</f>
        <v>0</v>
      </c>
      <c r="AR327" s="23" t="s">
        <v>135</v>
      </c>
      <c r="AT327" s="23" t="s">
        <v>130</v>
      </c>
      <c r="AU327" s="23" t="s">
        <v>82</v>
      </c>
      <c r="AY327" s="23" t="s">
        <v>128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23" t="s">
        <v>80</v>
      </c>
      <c r="BK327" s="231">
        <f>ROUND(I327*H327,2)</f>
        <v>0</v>
      </c>
      <c r="BL327" s="23" t="s">
        <v>135</v>
      </c>
      <c r="BM327" s="23" t="s">
        <v>563</v>
      </c>
    </row>
    <row r="328" s="1" customFormat="1">
      <c r="B328" s="45"/>
      <c r="C328" s="73"/>
      <c r="D328" s="232" t="s">
        <v>137</v>
      </c>
      <c r="E328" s="73"/>
      <c r="F328" s="233" t="s">
        <v>564</v>
      </c>
      <c r="G328" s="73"/>
      <c r="H328" s="73"/>
      <c r="I328" s="190"/>
      <c r="J328" s="73"/>
      <c r="K328" s="73"/>
      <c r="L328" s="71"/>
      <c r="M328" s="234"/>
      <c r="N328" s="46"/>
      <c r="O328" s="46"/>
      <c r="P328" s="46"/>
      <c r="Q328" s="46"/>
      <c r="R328" s="46"/>
      <c r="S328" s="46"/>
      <c r="T328" s="94"/>
      <c r="AT328" s="23" t="s">
        <v>137</v>
      </c>
      <c r="AU328" s="23" t="s">
        <v>82</v>
      </c>
    </row>
    <row r="329" s="1" customFormat="1" ht="16.5" customHeight="1">
      <c r="B329" s="45"/>
      <c r="C329" s="220" t="s">
        <v>565</v>
      </c>
      <c r="D329" s="220" t="s">
        <v>130</v>
      </c>
      <c r="E329" s="221" t="s">
        <v>566</v>
      </c>
      <c r="F329" s="222" t="s">
        <v>567</v>
      </c>
      <c r="G329" s="223" t="s">
        <v>149</v>
      </c>
      <c r="H329" s="224">
        <v>5</v>
      </c>
      <c r="I329" s="225"/>
      <c r="J329" s="226">
        <f>ROUND(I329*H329,2)</f>
        <v>0</v>
      </c>
      <c r="K329" s="222" t="s">
        <v>134</v>
      </c>
      <c r="L329" s="71"/>
      <c r="M329" s="227" t="s">
        <v>21</v>
      </c>
      <c r="N329" s="228" t="s">
        <v>43</v>
      </c>
      <c r="O329" s="46"/>
      <c r="P329" s="229">
        <f>O329*H329</f>
        <v>0</v>
      </c>
      <c r="Q329" s="229">
        <v>0.011469999999999999</v>
      </c>
      <c r="R329" s="229">
        <f>Q329*H329</f>
        <v>0.057349999999999998</v>
      </c>
      <c r="S329" s="229">
        <v>0</v>
      </c>
      <c r="T329" s="230">
        <f>S329*H329</f>
        <v>0</v>
      </c>
      <c r="AR329" s="23" t="s">
        <v>135</v>
      </c>
      <c r="AT329" s="23" t="s">
        <v>130</v>
      </c>
      <c r="AU329" s="23" t="s">
        <v>82</v>
      </c>
      <c r="AY329" s="23" t="s">
        <v>128</v>
      </c>
      <c r="BE329" s="231">
        <f>IF(N329="základní",J329,0)</f>
        <v>0</v>
      </c>
      <c r="BF329" s="231">
        <f>IF(N329="snížená",J329,0)</f>
        <v>0</v>
      </c>
      <c r="BG329" s="231">
        <f>IF(N329="zákl. přenesená",J329,0)</f>
        <v>0</v>
      </c>
      <c r="BH329" s="231">
        <f>IF(N329="sníž. přenesená",J329,0)</f>
        <v>0</v>
      </c>
      <c r="BI329" s="231">
        <f>IF(N329="nulová",J329,0)</f>
        <v>0</v>
      </c>
      <c r="BJ329" s="23" t="s">
        <v>80</v>
      </c>
      <c r="BK329" s="231">
        <f>ROUND(I329*H329,2)</f>
        <v>0</v>
      </c>
      <c r="BL329" s="23" t="s">
        <v>135</v>
      </c>
      <c r="BM329" s="23" t="s">
        <v>568</v>
      </c>
    </row>
    <row r="330" s="1" customFormat="1">
      <c r="B330" s="45"/>
      <c r="C330" s="73"/>
      <c r="D330" s="232" t="s">
        <v>137</v>
      </c>
      <c r="E330" s="73"/>
      <c r="F330" s="233" t="s">
        <v>564</v>
      </c>
      <c r="G330" s="73"/>
      <c r="H330" s="73"/>
      <c r="I330" s="190"/>
      <c r="J330" s="73"/>
      <c r="K330" s="73"/>
      <c r="L330" s="71"/>
      <c r="M330" s="234"/>
      <c r="N330" s="46"/>
      <c r="O330" s="46"/>
      <c r="P330" s="46"/>
      <c r="Q330" s="46"/>
      <c r="R330" s="46"/>
      <c r="S330" s="46"/>
      <c r="T330" s="94"/>
      <c r="AT330" s="23" t="s">
        <v>137</v>
      </c>
      <c r="AU330" s="23" t="s">
        <v>82</v>
      </c>
    </row>
    <row r="331" s="1" customFormat="1" ht="16.5" customHeight="1">
      <c r="B331" s="45"/>
      <c r="C331" s="268" t="s">
        <v>569</v>
      </c>
      <c r="D331" s="268" t="s">
        <v>401</v>
      </c>
      <c r="E331" s="269" t="s">
        <v>570</v>
      </c>
      <c r="F331" s="270" t="s">
        <v>571</v>
      </c>
      <c r="G331" s="271" t="s">
        <v>149</v>
      </c>
      <c r="H331" s="272">
        <v>5</v>
      </c>
      <c r="I331" s="273"/>
      <c r="J331" s="274">
        <f>ROUND(I331*H331,2)</f>
        <v>0</v>
      </c>
      <c r="K331" s="270" t="s">
        <v>134</v>
      </c>
      <c r="L331" s="275"/>
      <c r="M331" s="276" t="s">
        <v>21</v>
      </c>
      <c r="N331" s="277" t="s">
        <v>43</v>
      </c>
      <c r="O331" s="46"/>
      <c r="P331" s="229">
        <f>O331*H331</f>
        <v>0</v>
      </c>
      <c r="Q331" s="229">
        <v>0.58499999999999996</v>
      </c>
      <c r="R331" s="229">
        <f>Q331*H331</f>
        <v>2.9249999999999998</v>
      </c>
      <c r="S331" s="229">
        <v>0</v>
      </c>
      <c r="T331" s="230">
        <f>S331*H331</f>
        <v>0</v>
      </c>
      <c r="AR331" s="23" t="s">
        <v>167</v>
      </c>
      <c r="AT331" s="23" t="s">
        <v>401</v>
      </c>
      <c r="AU331" s="23" t="s">
        <v>82</v>
      </c>
      <c r="AY331" s="23" t="s">
        <v>128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23" t="s">
        <v>80</v>
      </c>
      <c r="BK331" s="231">
        <f>ROUND(I331*H331,2)</f>
        <v>0</v>
      </c>
      <c r="BL331" s="23" t="s">
        <v>135</v>
      </c>
      <c r="BM331" s="23" t="s">
        <v>572</v>
      </c>
    </row>
    <row r="332" s="1" customFormat="1" ht="16.5" customHeight="1">
      <c r="B332" s="45"/>
      <c r="C332" s="220" t="s">
        <v>573</v>
      </c>
      <c r="D332" s="220" t="s">
        <v>130</v>
      </c>
      <c r="E332" s="221" t="s">
        <v>574</v>
      </c>
      <c r="F332" s="222" t="s">
        <v>575</v>
      </c>
      <c r="G332" s="223" t="s">
        <v>149</v>
      </c>
      <c r="H332" s="224">
        <v>5</v>
      </c>
      <c r="I332" s="225"/>
      <c r="J332" s="226">
        <f>ROUND(I332*H332,2)</f>
        <v>0</v>
      </c>
      <c r="K332" s="222" t="s">
        <v>134</v>
      </c>
      <c r="L332" s="71"/>
      <c r="M332" s="227" t="s">
        <v>21</v>
      </c>
      <c r="N332" s="228" t="s">
        <v>43</v>
      </c>
      <c r="O332" s="46"/>
      <c r="P332" s="229">
        <f>O332*H332</f>
        <v>0</v>
      </c>
      <c r="Q332" s="229">
        <v>0.027529999999999999</v>
      </c>
      <c r="R332" s="229">
        <f>Q332*H332</f>
        <v>0.13765</v>
      </c>
      <c r="S332" s="229">
        <v>0</v>
      </c>
      <c r="T332" s="230">
        <f>S332*H332</f>
        <v>0</v>
      </c>
      <c r="AR332" s="23" t="s">
        <v>135</v>
      </c>
      <c r="AT332" s="23" t="s">
        <v>130</v>
      </c>
      <c r="AU332" s="23" t="s">
        <v>82</v>
      </c>
      <c r="AY332" s="23" t="s">
        <v>128</v>
      </c>
      <c r="BE332" s="231">
        <f>IF(N332="základní",J332,0)</f>
        <v>0</v>
      </c>
      <c r="BF332" s="231">
        <f>IF(N332="snížená",J332,0)</f>
        <v>0</v>
      </c>
      <c r="BG332" s="231">
        <f>IF(N332="zákl. přenesená",J332,0)</f>
        <v>0</v>
      </c>
      <c r="BH332" s="231">
        <f>IF(N332="sníž. přenesená",J332,0)</f>
        <v>0</v>
      </c>
      <c r="BI332" s="231">
        <f>IF(N332="nulová",J332,0)</f>
        <v>0</v>
      </c>
      <c r="BJ332" s="23" t="s">
        <v>80</v>
      </c>
      <c r="BK332" s="231">
        <f>ROUND(I332*H332,2)</f>
        <v>0</v>
      </c>
      <c r="BL332" s="23" t="s">
        <v>135</v>
      </c>
      <c r="BM332" s="23" t="s">
        <v>576</v>
      </c>
    </row>
    <row r="333" s="1" customFormat="1">
      <c r="B333" s="45"/>
      <c r="C333" s="73"/>
      <c r="D333" s="232" t="s">
        <v>137</v>
      </c>
      <c r="E333" s="73"/>
      <c r="F333" s="233" t="s">
        <v>564</v>
      </c>
      <c r="G333" s="73"/>
      <c r="H333" s="73"/>
      <c r="I333" s="190"/>
      <c r="J333" s="73"/>
      <c r="K333" s="73"/>
      <c r="L333" s="71"/>
      <c r="M333" s="234"/>
      <c r="N333" s="46"/>
      <c r="O333" s="46"/>
      <c r="P333" s="46"/>
      <c r="Q333" s="46"/>
      <c r="R333" s="46"/>
      <c r="S333" s="46"/>
      <c r="T333" s="94"/>
      <c r="AT333" s="23" t="s">
        <v>137</v>
      </c>
      <c r="AU333" s="23" t="s">
        <v>82</v>
      </c>
    </row>
    <row r="334" s="1" customFormat="1" ht="16.5" customHeight="1">
      <c r="B334" s="45"/>
      <c r="C334" s="268" t="s">
        <v>577</v>
      </c>
      <c r="D334" s="268" t="s">
        <v>401</v>
      </c>
      <c r="E334" s="269" t="s">
        <v>578</v>
      </c>
      <c r="F334" s="270" t="s">
        <v>579</v>
      </c>
      <c r="G334" s="271" t="s">
        <v>149</v>
      </c>
      <c r="H334" s="272">
        <v>5</v>
      </c>
      <c r="I334" s="273"/>
      <c r="J334" s="274">
        <f>ROUND(I334*H334,2)</f>
        <v>0</v>
      </c>
      <c r="K334" s="270" t="s">
        <v>134</v>
      </c>
      <c r="L334" s="275"/>
      <c r="M334" s="276" t="s">
        <v>21</v>
      </c>
      <c r="N334" s="277" t="s">
        <v>43</v>
      </c>
      <c r="O334" s="46"/>
      <c r="P334" s="229">
        <f>O334*H334</f>
        <v>0</v>
      </c>
      <c r="Q334" s="229">
        <v>1.6000000000000001</v>
      </c>
      <c r="R334" s="229">
        <f>Q334*H334</f>
        <v>8</v>
      </c>
      <c r="S334" s="229">
        <v>0</v>
      </c>
      <c r="T334" s="230">
        <f>S334*H334</f>
        <v>0</v>
      </c>
      <c r="AR334" s="23" t="s">
        <v>167</v>
      </c>
      <c r="AT334" s="23" t="s">
        <v>401</v>
      </c>
      <c r="AU334" s="23" t="s">
        <v>82</v>
      </c>
      <c r="AY334" s="23" t="s">
        <v>128</v>
      </c>
      <c r="BE334" s="231">
        <f>IF(N334="základní",J334,0)</f>
        <v>0</v>
      </c>
      <c r="BF334" s="231">
        <f>IF(N334="snížená",J334,0)</f>
        <v>0</v>
      </c>
      <c r="BG334" s="231">
        <f>IF(N334="zákl. přenesená",J334,0)</f>
        <v>0</v>
      </c>
      <c r="BH334" s="231">
        <f>IF(N334="sníž. přenesená",J334,0)</f>
        <v>0</v>
      </c>
      <c r="BI334" s="231">
        <f>IF(N334="nulová",J334,0)</f>
        <v>0</v>
      </c>
      <c r="BJ334" s="23" t="s">
        <v>80</v>
      </c>
      <c r="BK334" s="231">
        <f>ROUND(I334*H334,2)</f>
        <v>0</v>
      </c>
      <c r="BL334" s="23" t="s">
        <v>135</v>
      </c>
      <c r="BM334" s="23" t="s">
        <v>580</v>
      </c>
    </row>
    <row r="335" s="1" customFormat="1" ht="16.5" customHeight="1">
      <c r="B335" s="45"/>
      <c r="C335" s="220" t="s">
        <v>581</v>
      </c>
      <c r="D335" s="220" t="s">
        <v>130</v>
      </c>
      <c r="E335" s="221" t="s">
        <v>582</v>
      </c>
      <c r="F335" s="222" t="s">
        <v>583</v>
      </c>
      <c r="G335" s="223" t="s">
        <v>149</v>
      </c>
      <c r="H335" s="224">
        <v>3</v>
      </c>
      <c r="I335" s="225"/>
      <c r="J335" s="226">
        <f>ROUND(I335*H335,2)</f>
        <v>0</v>
      </c>
      <c r="K335" s="222" t="s">
        <v>134</v>
      </c>
      <c r="L335" s="71"/>
      <c r="M335" s="227" t="s">
        <v>21</v>
      </c>
      <c r="N335" s="228" t="s">
        <v>43</v>
      </c>
      <c r="O335" s="46"/>
      <c r="P335" s="229">
        <f>O335*H335</f>
        <v>0</v>
      </c>
      <c r="Q335" s="229">
        <v>0.34089999999999998</v>
      </c>
      <c r="R335" s="229">
        <f>Q335*H335</f>
        <v>1.0226999999999999</v>
      </c>
      <c r="S335" s="229">
        <v>0</v>
      </c>
      <c r="T335" s="230">
        <f>S335*H335</f>
        <v>0</v>
      </c>
      <c r="AR335" s="23" t="s">
        <v>135</v>
      </c>
      <c r="AT335" s="23" t="s">
        <v>130</v>
      </c>
      <c r="AU335" s="23" t="s">
        <v>82</v>
      </c>
      <c r="AY335" s="23" t="s">
        <v>128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23" t="s">
        <v>80</v>
      </c>
      <c r="BK335" s="231">
        <f>ROUND(I335*H335,2)</f>
        <v>0</v>
      </c>
      <c r="BL335" s="23" t="s">
        <v>135</v>
      </c>
      <c r="BM335" s="23" t="s">
        <v>584</v>
      </c>
    </row>
    <row r="336" s="1" customFormat="1">
      <c r="B336" s="45"/>
      <c r="C336" s="73"/>
      <c r="D336" s="232" t="s">
        <v>137</v>
      </c>
      <c r="E336" s="73"/>
      <c r="F336" s="233" t="s">
        <v>585</v>
      </c>
      <c r="G336" s="73"/>
      <c r="H336" s="73"/>
      <c r="I336" s="190"/>
      <c r="J336" s="73"/>
      <c r="K336" s="73"/>
      <c r="L336" s="71"/>
      <c r="M336" s="234"/>
      <c r="N336" s="46"/>
      <c r="O336" s="46"/>
      <c r="P336" s="46"/>
      <c r="Q336" s="46"/>
      <c r="R336" s="46"/>
      <c r="S336" s="46"/>
      <c r="T336" s="94"/>
      <c r="AT336" s="23" t="s">
        <v>137</v>
      </c>
      <c r="AU336" s="23" t="s">
        <v>82</v>
      </c>
    </row>
    <row r="337" s="1" customFormat="1" ht="16.5" customHeight="1">
      <c r="B337" s="45"/>
      <c r="C337" s="268" t="s">
        <v>586</v>
      </c>
      <c r="D337" s="268" t="s">
        <v>401</v>
      </c>
      <c r="E337" s="269" t="s">
        <v>587</v>
      </c>
      <c r="F337" s="270" t="s">
        <v>588</v>
      </c>
      <c r="G337" s="271" t="s">
        <v>149</v>
      </c>
      <c r="H337" s="272">
        <v>3</v>
      </c>
      <c r="I337" s="273"/>
      <c r="J337" s="274">
        <f>ROUND(I337*H337,2)</f>
        <v>0</v>
      </c>
      <c r="K337" s="270" t="s">
        <v>134</v>
      </c>
      <c r="L337" s="275"/>
      <c r="M337" s="276" t="s">
        <v>21</v>
      </c>
      <c r="N337" s="277" t="s">
        <v>43</v>
      </c>
      <c r="O337" s="46"/>
      <c r="P337" s="229">
        <f>O337*H337</f>
        <v>0</v>
      </c>
      <c r="Q337" s="229">
        <v>0.027</v>
      </c>
      <c r="R337" s="229">
        <f>Q337*H337</f>
        <v>0.081000000000000003</v>
      </c>
      <c r="S337" s="229">
        <v>0</v>
      </c>
      <c r="T337" s="230">
        <f>S337*H337</f>
        <v>0</v>
      </c>
      <c r="AR337" s="23" t="s">
        <v>167</v>
      </c>
      <c r="AT337" s="23" t="s">
        <v>401</v>
      </c>
      <c r="AU337" s="23" t="s">
        <v>82</v>
      </c>
      <c r="AY337" s="23" t="s">
        <v>128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23" t="s">
        <v>80</v>
      </c>
      <c r="BK337" s="231">
        <f>ROUND(I337*H337,2)</f>
        <v>0</v>
      </c>
      <c r="BL337" s="23" t="s">
        <v>135</v>
      </c>
      <c r="BM337" s="23" t="s">
        <v>589</v>
      </c>
    </row>
    <row r="338" s="1" customFormat="1" ht="16.5" customHeight="1">
      <c r="B338" s="45"/>
      <c r="C338" s="268" t="s">
        <v>590</v>
      </c>
      <c r="D338" s="268" t="s">
        <v>401</v>
      </c>
      <c r="E338" s="269" t="s">
        <v>591</v>
      </c>
      <c r="F338" s="270" t="s">
        <v>592</v>
      </c>
      <c r="G338" s="271" t="s">
        <v>149</v>
      </c>
      <c r="H338" s="272">
        <v>3</v>
      </c>
      <c r="I338" s="273"/>
      <c r="J338" s="274">
        <f>ROUND(I338*H338,2)</f>
        <v>0</v>
      </c>
      <c r="K338" s="270" t="s">
        <v>134</v>
      </c>
      <c r="L338" s="275"/>
      <c r="M338" s="276" t="s">
        <v>21</v>
      </c>
      <c r="N338" s="277" t="s">
        <v>43</v>
      </c>
      <c r="O338" s="46"/>
      <c r="P338" s="229">
        <f>O338*H338</f>
        <v>0</v>
      </c>
      <c r="Q338" s="229">
        <v>0.111</v>
      </c>
      <c r="R338" s="229">
        <f>Q338*H338</f>
        <v>0.33300000000000002</v>
      </c>
      <c r="S338" s="229">
        <v>0</v>
      </c>
      <c r="T338" s="230">
        <f>S338*H338</f>
        <v>0</v>
      </c>
      <c r="AR338" s="23" t="s">
        <v>167</v>
      </c>
      <c r="AT338" s="23" t="s">
        <v>401</v>
      </c>
      <c r="AU338" s="23" t="s">
        <v>82</v>
      </c>
      <c r="AY338" s="23" t="s">
        <v>128</v>
      </c>
      <c r="BE338" s="231">
        <f>IF(N338="základní",J338,0)</f>
        <v>0</v>
      </c>
      <c r="BF338" s="231">
        <f>IF(N338="snížená",J338,0)</f>
        <v>0</v>
      </c>
      <c r="BG338" s="231">
        <f>IF(N338="zákl. přenesená",J338,0)</f>
        <v>0</v>
      </c>
      <c r="BH338" s="231">
        <f>IF(N338="sníž. přenesená",J338,0)</f>
        <v>0</v>
      </c>
      <c r="BI338" s="231">
        <f>IF(N338="nulová",J338,0)</f>
        <v>0</v>
      </c>
      <c r="BJ338" s="23" t="s">
        <v>80</v>
      </c>
      <c r="BK338" s="231">
        <f>ROUND(I338*H338,2)</f>
        <v>0</v>
      </c>
      <c r="BL338" s="23" t="s">
        <v>135</v>
      </c>
      <c r="BM338" s="23" t="s">
        <v>593</v>
      </c>
    </row>
    <row r="339" s="1" customFormat="1" ht="16.5" customHeight="1">
      <c r="B339" s="45"/>
      <c r="C339" s="268" t="s">
        <v>594</v>
      </c>
      <c r="D339" s="268" t="s">
        <v>401</v>
      </c>
      <c r="E339" s="269" t="s">
        <v>595</v>
      </c>
      <c r="F339" s="270" t="s">
        <v>596</v>
      </c>
      <c r="G339" s="271" t="s">
        <v>149</v>
      </c>
      <c r="H339" s="272">
        <v>3</v>
      </c>
      <c r="I339" s="273"/>
      <c r="J339" s="274">
        <f>ROUND(I339*H339,2)</f>
        <v>0</v>
      </c>
      <c r="K339" s="270" t="s">
        <v>134</v>
      </c>
      <c r="L339" s="275"/>
      <c r="M339" s="276" t="s">
        <v>21</v>
      </c>
      <c r="N339" s="277" t="s">
        <v>43</v>
      </c>
      <c r="O339" s="46"/>
      <c r="P339" s="229">
        <f>O339*H339</f>
        <v>0</v>
      </c>
      <c r="Q339" s="229">
        <v>0.097000000000000003</v>
      </c>
      <c r="R339" s="229">
        <f>Q339*H339</f>
        <v>0.29100000000000004</v>
      </c>
      <c r="S339" s="229">
        <v>0</v>
      </c>
      <c r="T339" s="230">
        <f>S339*H339</f>
        <v>0</v>
      </c>
      <c r="AR339" s="23" t="s">
        <v>167</v>
      </c>
      <c r="AT339" s="23" t="s">
        <v>401</v>
      </c>
      <c r="AU339" s="23" t="s">
        <v>82</v>
      </c>
      <c r="AY339" s="23" t="s">
        <v>128</v>
      </c>
      <c r="BE339" s="231">
        <f>IF(N339="základní",J339,0)</f>
        <v>0</v>
      </c>
      <c r="BF339" s="231">
        <f>IF(N339="snížená",J339,0)</f>
        <v>0</v>
      </c>
      <c r="BG339" s="231">
        <f>IF(N339="zákl. přenesená",J339,0)</f>
        <v>0</v>
      </c>
      <c r="BH339" s="231">
        <f>IF(N339="sníž. přenesená",J339,0)</f>
        <v>0</v>
      </c>
      <c r="BI339" s="231">
        <f>IF(N339="nulová",J339,0)</f>
        <v>0</v>
      </c>
      <c r="BJ339" s="23" t="s">
        <v>80</v>
      </c>
      <c r="BK339" s="231">
        <f>ROUND(I339*H339,2)</f>
        <v>0</v>
      </c>
      <c r="BL339" s="23" t="s">
        <v>135</v>
      </c>
      <c r="BM339" s="23" t="s">
        <v>597</v>
      </c>
    </row>
    <row r="340" s="1" customFormat="1" ht="25.5" customHeight="1">
      <c r="B340" s="45"/>
      <c r="C340" s="220" t="s">
        <v>598</v>
      </c>
      <c r="D340" s="220" t="s">
        <v>130</v>
      </c>
      <c r="E340" s="221" t="s">
        <v>599</v>
      </c>
      <c r="F340" s="222" t="s">
        <v>600</v>
      </c>
      <c r="G340" s="223" t="s">
        <v>149</v>
      </c>
      <c r="H340" s="224">
        <v>1</v>
      </c>
      <c r="I340" s="225"/>
      <c r="J340" s="226">
        <f>ROUND(I340*H340,2)</f>
        <v>0</v>
      </c>
      <c r="K340" s="222" t="s">
        <v>134</v>
      </c>
      <c r="L340" s="71"/>
      <c r="M340" s="227" t="s">
        <v>21</v>
      </c>
      <c r="N340" s="228" t="s">
        <v>43</v>
      </c>
      <c r="O340" s="46"/>
      <c r="P340" s="229">
        <f>O340*H340</f>
        <v>0</v>
      </c>
      <c r="Q340" s="229">
        <v>0</v>
      </c>
      <c r="R340" s="229">
        <f>Q340*H340</f>
        <v>0</v>
      </c>
      <c r="S340" s="229">
        <v>0.14999999999999999</v>
      </c>
      <c r="T340" s="230">
        <f>S340*H340</f>
        <v>0.14999999999999999</v>
      </c>
      <c r="AR340" s="23" t="s">
        <v>135</v>
      </c>
      <c r="AT340" s="23" t="s">
        <v>130</v>
      </c>
      <c r="AU340" s="23" t="s">
        <v>82</v>
      </c>
      <c r="AY340" s="23" t="s">
        <v>128</v>
      </c>
      <c r="BE340" s="231">
        <f>IF(N340="základní",J340,0)</f>
        <v>0</v>
      </c>
      <c r="BF340" s="231">
        <f>IF(N340="snížená",J340,0)</f>
        <v>0</v>
      </c>
      <c r="BG340" s="231">
        <f>IF(N340="zákl. přenesená",J340,0)</f>
        <v>0</v>
      </c>
      <c r="BH340" s="231">
        <f>IF(N340="sníž. přenesená",J340,0)</f>
        <v>0</v>
      </c>
      <c r="BI340" s="231">
        <f>IF(N340="nulová",J340,0)</f>
        <v>0</v>
      </c>
      <c r="BJ340" s="23" t="s">
        <v>80</v>
      </c>
      <c r="BK340" s="231">
        <f>ROUND(I340*H340,2)</f>
        <v>0</v>
      </c>
      <c r="BL340" s="23" t="s">
        <v>135</v>
      </c>
      <c r="BM340" s="23" t="s">
        <v>601</v>
      </c>
    </row>
    <row r="341" s="1" customFormat="1" ht="25.5" customHeight="1">
      <c r="B341" s="45"/>
      <c r="C341" s="220" t="s">
        <v>602</v>
      </c>
      <c r="D341" s="220" t="s">
        <v>130</v>
      </c>
      <c r="E341" s="221" t="s">
        <v>603</v>
      </c>
      <c r="F341" s="222" t="s">
        <v>604</v>
      </c>
      <c r="G341" s="223" t="s">
        <v>149</v>
      </c>
      <c r="H341" s="224">
        <v>5</v>
      </c>
      <c r="I341" s="225"/>
      <c r="J341" s="226">
        <f>ROUND(I341*H341,2)</f>
        <v>0</v>
      </c>
      <c r="K341" s="222" t="s">
        <v>134</v>
      </c>
      <c r="L341" s="71"/>
      <c r="M341" s="227" t="s">
        <v>21</v>
      </c>
      <c r="N341" s="228" t="s">
        <v>43</v>
      </c>
      <c r="O341" s="46"/>
      <c r="P341" s="229">
        <f>O341*H341</f>
        <v>0</v>
      </c>
      <c r="Q341" s="229">
        <v>0.21734000000000001</v>
      </c>
      <c r="R341" s="229">
        <f>Q341*H341</f>
        <v>1.0867</v>
      </c>
      <c r="S341" s="229">
        <v>0</v>
      </c>
      <c r="T341" s="230">
        <f>S341*H341</f>
        <v>0</v>
      </c>
      <c r="AR341" s="23" t="s">
        <v>135</v>
      </c>
      <c r="AT341" s="23" t="s">
        <v>130</v>
      </c>
      <c r="AU341" s="23" t="s">
        <v>82</v>
      </c>
      <c r="AY341" s="23" t="s">
        <v>128</v>
      </c>
      <c r="BE341" s="231">
        <f>IF(N341="základní",J341,0)</f>
        <v>0</v>
      </c>
      <c r="BF341" s="231">
        <f>IF(N341="snížená",J341,0)</f>
        <v>0</v>
      </c>
      <c r="BG341" s="231">
        <f>IF(N341="zákl. přenesená",J341,0)</f>
        <v>0</v>
      </c>
      <c r="BH341" s="231">
        <f>IF(N341="sníž. přenesená",J341,0)</f>
        <v>0</v>
      </c>
      <c r="BI341" s="231">
        <f>IF(N341="nulová",J341,0)</f>
        <v>0</v>
      </c>
      <c r="BJ341" s="23" t="s">
        <v>80</v>
      </c>
      <c r="BK341" s="231">
        <f>ROUND(I341*H341,2)</f>
        <v>0</v>
      </c>
      <c r="BL341" s="23" t="s">
        <v>135</v>
      </c>
      <c r="BM341" s="23" t="s">
        <v>605</v>
      </c>
    </row>
    <row r="342" s="1" customFormat="1">
      <c r="B342" s="45"/>
      <c r="C342" s="73"/>
      <c r="D342" s="232" t="s">
        <v>137</v>
      </c>
      <c r="E342" s="73"/>
      <c r="F342" s="233" t="s">
        <v>606</v>
      </c>
      <c r="G342" s="73"/>
      <c r="H342" s="73"/>
      <c r="I342" s="190"/>
      <c r="J342" s="73"/>
      <c r="K342" s="73"/>
      <c r="L342" s="71"/>
      <c r="M342" s="234"/>
      <c r="N342" s="46"/>
      <c r="O342" s="46"/>
      <c r="P342" s="46"/>
      <c r="Q342" s="46"/>
      <c r="R342" s="46"/>
      <c r="S342" s="46"/>
      <c r="T342" s="94"/>
      <c r="AT342" s="23" t="s">
        <v>137</v>
      </c>
      <c r="AU342" s="23" t="s">
        <v>82</v>
      </c>
    </row>
    <row r="343" s="1" customFormat="1" ht="16.5" customHeight="1">
      <c r="B343" s="45"/>
      <c r="C343" s="268" t="s">
        <v>607</v>
      </c>
      <c r="D343" s="268" t="s">
        <v>401</v>
      </c>
      <c r="E343" s="269" t="s">
        <v>608</v>
      </c>
      <c r="F343" s="270" t="s">
        <v>609</v>
      </c>
      <c r="G343" s="271" t="s">
        <v>149</v>
      </c>
      <c r="H343" s="272">
        <v>5</v>
      </c>
      <c r="I343" s="273"/>
      <c r="J343" s="274">
        <f>ROUND(I343*H343,2)</f>
        <v>0</v>
      </c>
      <c r="K343" s="270" t="s">
        <v>134</v>
      </c>
      <c r="L343" s="275"/>
      <c r="M343" s="276" t="s">
        <v>21</v>
      </c>
      <c r="N343" s="277" t="s">
        <v>43</v>
      </c>
      <c r="O343" s="46"/>
      <c r="P343" s="229">
        <f>O343*H343</f>
        <v>0</v>
      </c>
      <c r="Q343" s="229">
        <v>0.16200000000000001</v>
      </c>
      <c r="R343" s="229">
        <f>Q343*H343</f>
        <v>0.81000000000000005</v>
      </c>
      <c r="S343" s="229">
        <v>0</v>
      </c>
      <c r="T343" s="230">
        <f>S343*H343</f>
        <v>0</v>
      </c>
      <c r="AR343" s="23" t="s">
        <v>167</v>
      </c>
      <c r="AT343" s="23" t="s">
        <v>401</v>
      </c>
      <c r="AU343" s="23" t="s">
        <v>82</v>
      </c>
      <c r="AY343" s="23" t="s">
        <v>128</v>
      </c>
      <c r="BE343" s="231">
        <f>IF(N343="základní",J343,0)</f>
        <v>0</v>
      </c>
      <c r="BF343" s="231">
        <f>IF(N343="snížená",J343,0)</f>
        <v>0</v>
      </c>
      <c r="BG343" s="231">
        <f>IF(N343="zákl. přenesená",J343,0)</f>
        <v>0</v>
      </c>
      <c r="BH343" s="231">
        <f>IF(N343="sníž. přenesená",J343,0)</f>
        <v>0</v>
      </c>
      <c r="BI343" s="231">
        <f>IF(N343="nulová",J343,0)</f>
        <v>0</v>
      </c>
      <c r="BJ343" s="23" t="s">
        <v>80</v>
      </c>
      <c r="BK343" s="231">
        <f>ROUND(I343*H343,2)</f>
        <v>0</v>
      </c>
      <c r="BL343" s="23" t="s">
        <v>135</v>
      </c>
      <c r="BM343" s="23" t="s">
        <v>610</v>
      </c>
    </row>
    <row r="344" s="1" customFormat="1" ht="25.5" customHeight="1">
      <c r="B344" s="45"/>
      <c r="C344" s="220" t="s">
        <v>611</v>
      </c>
      <c r="D344" s="220" t="s">
        <v>130</v>
      </c>
      <c r="E344" s="221" t="s">
        <v>612</v>
      </c>
      <c r="F344" s="222" t="s">
        <v>613</v>
      </c>
      <c r="G344" s="223" t="s">
        <v>149</v>
      </c>
      <c r="H344" s="224">
        <v>5</v>
      </c>
      <c r="I344" s="225"/>
      <c r="J344" s="226">
        <f>ROUND(I344*H344,2)</f>
        <v>0</v>
      </c>
      <c r="K344" s="222" t="s">
        <v>134</v>
      </c>
      <c r="L344" s="71"/>
      <c r="M344" s="227" t="s">
        <v>21</v>
      </c>
      <c r="N344" s="228" t="s">
        <v>43</v>
      </c>
      <c r="O344" s="46"/>
      <c r="P344" s="229">
        <f>O344*H344</f>
        <v>0</v>
      </c>
      <c r="Q344" s="229">
        <v>0</v>
      </c>
      <c r="R344" s="229">
        <f>Q344*H344</f>
        <v>0</v>
      </c>
      <c r="S344" s="229">
        <v>0.10000000000000001</v>
      </c>
      <c r="T344" s="230">
        <f>S344*H344</f>
        <v>0.5</v>
      </c>
      <c r="AR344" s="23" t="s">
        <v>135</v>
      </c>
      <c r="AT344" s="23" t="s">
        <v>130</v>
      </c>
      <c r="AU344" s="23" t="s">
        <v>82</v>
      </c>
      <c r="AY344" s="23" t="s">
        <v>128</v>
      </c>
      <c r="BE344" s="231">
        <f>IF(N344="základní",J344,0)</f>
        <v>0</v>
      </c>
      <c r="BF344" s="231">
        <f>IF(N344="snížená",J344,0)</f>
        <v>0</v>
      </c>
      <c r="BG344" s="231">
        <f>IF(N344="zákl. přenesená",J344,0)</f>
        <v>0</v>
      </c>
      <c r="BH344" s="231">
        <f>IF(N344="sníž. přenesená",J344,0)</f>
        <v>0</v>
      </c>
      <c r="BI344" s="231">
        <f>IF(N344="nulová",J344,0)</f>
        <v>0</v>
      </c>
      <c r="BJ344" s="23" t="s">
        <v>80</v>
      </c>
      <c r="BK344" s="231">
        <f>ROUND(I344*H344,2)</f>
        <v>0</v>
      </c>
      <c r="BL344" s="23" t="s">
        <v>135</v>
      </c>
      <c r="BM344" s="23" t="s">
        <v>614</v>
      </c>
    </row>
    <row r="345" s="1" customFormat="1" ht="25.5" customHeight="1">
      <c r="B345" s="45"/>
      <c r="C345" s="220" t="s">
        <v>615</v>
      </c>
      <c r="D345" s="220" t="s">
        <v>130</v>
      </c>
      <c r="E345" s="221" t="s">
        <v>616</v>
      </c>
      <c r="F345" s="222" t="s">
        <v>617</v>
      </c>
      <c r="G345" s="223" t="s">
        <v>149</v>
      </c>
      <c r="H345" s="224">
        <v>3</v>
      </c>
      <c r="I345" s="225"/>
      <c r="J345" s="226">
        <f>ROUND(I345*H345,2)</f>
        <v>0</v>
      </c>
      <c r="K345" s="222" t="s">
        <v>134</v>
      </c>
      <c r="L345" s="71"/>
      <c r="M345" s="227" t="s">
        <v>21</v>
      </c>
      <c r="N345" s="228" t="s">
        <v>43</v>
      </c>
      <c r="O345" s="46"/>
      <c r="P345" s="229">
        <f>O345*H345</f>
        <v>0</v>
      </c>
      <c r="Q345" s="229">
        <v>0.21734000000000001</v>
      </c>
      <c r="R345" s="229">
        <f>Q345*H345</f>
        <v>0.65202000000000004</v>
      </c>
      <c r="S345" s="229">
        <v>0</v>
      </c>
      <c r="T345" s="230">
        <f>S345*H345</f>
        <v>0</v>
      </c>
      <c r="AR345" s="23" t="s">
        <v>135</v>
      </c>
      <c r="AT345" s="23" t="s">
        <v>130</v>
      </c>
      <c r="AU345" s="23" t="s">
        <v>82</v>
      </c>
      <c r="AY345" s="23" t="s">
        <v>128</v>
      </c>
      <c r="BE345" s="231">
        <f>IF(N345="základní",J345,0)</f>
        <v>0</v>
      </c>
      <c r="BF345" s="231">
        <f>IF(N345="snížená",J345,0)</f>
        <v>0</v>
      </c>
      <c r="BG345" s="231">
        <f>IF(N345="zákl. přenesená",J345,0)</f>
        <v>0</v>
      </c>
      <c r="BH345" s="231">
        <f>IF(N345="sníž. přenesená",J345,0)</f>
        <v>0</v>
      </c>
      <c r="BI345" s="231">
        <f>IF(N345="nulová",J345,0)</f>
        <v>0</v>
      </c>
      <c r="BJ345" s="23" t="s">
        <v>80</v>
      </c>
      <c r="BK345" s="231">
        <f>ROUND(I345*H345,2)</f>
        <v>0</v>
      </c>
      <c r="BL345" s="23" t="s">
        <v>135</v>
      </c>
      <c r="BM345" s="23" t="s">
        <v>618</v>
      </c>
    </row>
    <row r="346" s="1" customFormat="1">
      <c r="B346" s="45"/>
      <c r="C346" s="73"/>
      <c r="D346" s="232" t="s">
        <v>137</v>
      </c>
      <c r="E346" s="73"/>
      <c r="F346" s="233" t="s">
        <v>619</v>
      </c>
      <c r="G346" s="73"/>
      <c r="H346" s="73"/>
      <c r="I346" s="190"/>
      <c r="J346" s="73"/>
      <c r="K346" s="73"/>
      <c r="L346" s="71"/>
      <c r="M346" s="234"/>
      <c r="N346" s="46"/>
      <c r="O346" s="46"/>
      <c r="P346" s="46"/>
      <c r="Q346" s="46"/>
      <c r="R346" s="46"/>
      <c r="S346" s="46"/>
      <c r="T346" s="94"/>
      <c r="AT346" s="23" t="s">
        <v>137</v>
      </c>
      <c r="AU346" s="23" t="s">
        <v>82</v>
      </c>
    </row>
    <row r="347" s="1" customFormat="1" ht="16.5" customHeight="1">
      <c r="B347" s="45"/>
      <c r="C347" s="268" t="s">
        <v>620</v>
      </c>
      <c r="D347" s="268" t="s">
        <v>401</v>
      </c>
      <c r="E347" s="269" t="s">
        <v>621</v>
      </c>
      <c r="F347" s="270" t="s">
        <v>622</v>
      </c>
      <c r="G347" s="271" t="s">
        <v>149</v>
      </c>
      <c r="H347" s="272">
        <v>3</v>
      </c>
      <c r="I347" s="273"/>
      <c r="J347" s="274">
        <f>ROUND(I347*H347,2)</f>
        <v>0</v>
      </c>
      <c r="K347" s="270" t="s">
        <v>134</v>
      </c>
      <c r="L347" s="275"/>
      <c r="M347" s="276" t="s">
        <v>21</v>
      </c>
      <c r="N347" s="277" t="s">
        <v>43</v>
      </c>
      <c r="O347" s="46"/>
      <c r="P347" s="229">
        <f>O347*H347</f>
        <v>0</v>
      </c>
      <c r="Q347" s="229">
        <v>0.050599999999999999</v>
      </c>
      <c r="R347" s="229">
        <f>Q347*H347</f>
        <v>0.15179999999999999</v>
      </c>
      <c r="S347" s="229">
        <v>0</v>
      </c>
      <c r="T347" s="230">
        <f>S347*H347</f>
        <v>0</v>
      </c>
      <c r="AR347" s="23" t="s">
        <v>167</v>
      </c>
      <c r="AT347" s="23" t="s">
        <v>401</v>
      </c>
      <c r="AU347" s="23" t="s">
        <v>82</v>
      </c>
      <c r="AY347" s="23" t="s">
        <v>128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23" t="s">
        <v>80</v>
      </c>
      <c r="BK347" s="231">
        <f>ROUND(I347*H347,2)</f>
        <v>0</v>
      </c>
      <c r="BL347" s="23" t="s">
        <v>135</v>
      </c>
      <c r="BM347" s="23" t="s">
        <v>623</v>
      </c>
    </row>
    <row r="348" s="1" customFormat="1" ht="16.5" customHeight="1">
      <c r="B348" s="45"/>
      <c r="C348" s="268" t="s">
        <v>624</v>
      </c>
      <c r="D348" s="268" t="s">
        <v>401</v>
      </c>
      <c r="E348" s="269" t="s">
        <v>625</v>
      </c>
      <c r="F348" s="270" t="s">
        <v>626</v>
      </c>
      <c r="G348" s="271" t="s">
        <v>149</v>
      </c>
      <c r="H348" s="272">
        <v>3</v>
      </c>
      <c r="I348" s="273"/>
      <c r="J348" s="274">
        <f>ROUND(I348*H348,2)</f>
        <v>0</v>
      </c>
      <c r="K348" s="270" t="s">
        <v>134</v>
      </c>
      <c r="L348" s="275"/>
      <c r="M348" s="276" t="s">
        <v>21</v>
      </c>
      <c r="N348" s="277" t="s">
        <v>43</v>
      </c>
      <c r="O348" s="46"/>
      <c r="P348" s="229">
        <f>O348*H348</f>
        <v>0</v>
      </c>
      <c r="Q348" s="229">
        <v>0.0060000000000000001</v>
      </c>
      <c r="R348" s="229">
        <f>Q348*H348</f>
        <v>0.018000000000000002</v>
      </c>
      <c r="S348" s="229">
        <v>0</v>
      </c>
      <c r="T348" s="230">
        <f>S348*H348</f>
        <v>0</v>
      </c>
      <c r="AR348" s="23" t="s">
        <v>167</v>
      </c>
      <c r="AT348" s="23" t="s">
        <v>401</v>
      </c>
      <c r="AU348" s="23" t="s">
        <v>82</v>
      </c>
      <c r="AY348" s="23" t="s">
        <v>128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23" t="s">
        <v>80</v>
      </c>
      <c r="BK348" s="231">
        <f>ROUND(I348*H348,2)</f>
        <v>0</v>
      </c>
      <c r="BL348" s="23" t="s">
        <v>135</v>
      </c>
      <c r="BM348" s="23" t="s">
        <v>627</v>
      </c>
    </row>
    <row r="349" s="1" customFormat="1" ht="16.5" customHeight="1">
      <c r="B349" s="45"/>
      <c r="C349" s="220" t="s">
        <v>628</v>
      </c>
      <c r="D349" s="220" t="s">
        <v>130</v>
      </c>
      <c r="E349" s="221" t="s">
        <v>629</v>
      </c>
      <c r="F349" s="222" t="s">
        <v>630</v>
      </c>
      <c r="G349" s="223" t="s">
        <v>149</v>
      </c>
      <c r="H349" s="224">
        <v>7</v>
      </c>
      <c r="I349" s="225"/>
      <c r="J349" s="226">
        <f>ROUND(I349*H349,2)</f>
        <v>0</v>
      </c>
      <c r="K349" s="222" t="s">
        <v>134</v>
      </c>
      <c r="L349" s="71"/>
      <c r="M349" s="227" t="s">
        <v>21</v>
      </c>
      <c r="N349" s="228" t="s">
        <v>43</v>
      </c>
      <c r="O349" s="46"/>
      <c r="P349" s="229">
        <f>O349*H349</f>
        <v>0</v>
      </c>
      <c r="Q349" s="229">
        <v>0.42080000000000001</v>
      </c>
      <c r="R349" s="229">
        <f>Q349*H349</f>
        <v>2.9456000000000002</v>
      </c>
      <c r="S349" s="229">
        <v>0</v>
      </c>
      <c r="T349" s="230">
        <f>S349*H349</f>
        <v>0</v>
      </c>
      <c r="AR349" s="23" t="s">
        <v>135</v>
      </c>
      <c r="AT349" s="23" t="s">
        <v>130</v>
      </c>
      <c r="AU349" s="23" t="s">
        <v>82</v>
      </c>
      <c r="AY349" s="23" t="s">
        <v>128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23" t="s">
        <v>80</v>
      </c>
      <c r="BK349" s="231">
        <f>ROUND(I349*H349,2)</f>
        <v>0</v>
      </c>
      <c r="BL349" s="23" t="s">
        <v>135</v>
      </c>
      <c r="BM349" s="23" t="s">
        <v>631</v>
      </c>
    </row>
    <row r="350" s="1" customFormat="1">
      <c r="B350" s="45"/>
      <c r="C350" s="73"/>
      <c r="D350" s="232" t="s">
        <v>137</v>
      </c>
      <c r="E350" s="73"/>
      <c r="F350" s="233" t="s">
        <v>632</v>
      </c>
      <c r="G350" s="73"/>
      <c r="H350" s="73"/>
      <c r="I350" s="190"/>
      <c r="J350" s="73"/>
      <c r="K350" s="73"/>
      <c r="L350" s="71"/>
      <c r="M350" s="234"/>
      <c r="N350" s="46"/>
      <c r="O350" s="46"/>
      <c r="P350" s="46"/>
      <c r="Q350" s="46"/>
      <c r="R350" s="46"/>
      <c r="S350" s="46"/>
      <c r="T350" s="94"/>
      <c r="AT350" s="23" t="s">
        <v>137</v>
      </c>
      <c r="AU350" s="23" t="s">
        <v>82</v>
      </c>
    </row>
    <row r="351" s="1" customFormat="1" ht="25.5" customHeight="1">
      <c r="B351" s="45"/>
      <c r="C351" s="220" t="s">
        <v>633</v>
      </c>
      <c r="D351" s="220" t="s">
        <v>130</v>
      </c>
      <c r="E351" s="221" t="s">
        <v>634</v>
      </c>
      <c r="F351" s="222" t="s">
        <v>635</v>
      </c>
      <c r="G351" s="223" t="s">
        <v>149</v>
      </c>
      <c r="H351" s="224">
        <v>3</v>
      </c>
      <c r="I351" s="225"/>
      <c r="J351" s="226">
        <f>ROUND(I351*H351,2)</f>
        <v>0</v>
      </c>
      <c r="K351" s="222" t="s">
        <v>134</v>
      </c>
      <c r="L351" s="71"/>
      <c r="M351" s="227" t="s">
        <v>21</v>
      </c>
      <c r="N351" s="228" t="s">
        <v>43</v>
      </c>
      <c r="O351" s="46"/>
      <c r="P351" s="229">
        <f>O351*H351</f>
        <v>0</v>
      </c>
      <c r="Q351" s="229">
        <v>0.31108000000000002</v>
      </c>
      <c r="R351" s="229">
        <f>Q351*H351</f>
        <v>0.93324000000000007</v>
      </c>
      <c r="S351" s="229">
        <v>0</v>
      </c>
      <c r="T351" s="230">
        <f>S351*H351</f>
        <v>0</v>
      </c>
      <c r="AR351" s="23" t="s">
        <v>135</v>
      </c>
      <c r="AT351" s="23" t="s">
        <v>130</v>
      </c>
      <c r="AU351" s="23" t="s">
        <v>82</v>
      </c>
      <c r="AY351" s="23" t="s">
        <v>128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23" t="s">
        <v>80</v>
      </c>
      <c r="BK351" s="231">
        <f>ROUND(I351*H351,2)</f>
        <v>0</v>
      </c>
      <c r="BL351" s="23" t="s">
        <v>135</v>
      </c>
      <c r="BM351" s="23" t="s">
        <v>636</v>
      </c>
    </row>
    <row r="352" s="1" customFormat="1">
      <c r="B352" s="45"/>
      <c r="C352" s="73"/>
      <c r="D352" s="232" t="s">
        <v>137</v>
      </c>
      <c r="E352" s="73"/>
      <c r="F352" s="233" t="s">
        <v>632</v>
      </c>
      <c r="G352" s="73"/>
      <c r="H352" s="73"/>
      <c r="I352" s="190"/>
      <c r="J352" s="73"/>
      <c r="K352" s="73"/>
      <c r="L352" s="71"/>
      <c r="M352" s="234"/>
      <c r="N352" s="46"/>
      <c r="O352" s="46"/>
      <c r="P352" s="46"/>
      <c r="Q352" s="46"/>
      <c r="R352" s="46"/>
      <c r="S352" s="46"/>
      <c r="T352" s="94"/>
      <c r="AT352" s="23" t="s">
        <v>137</v>
      </c>
      <c r="AU352" s="23" t="s">
        <v>82</v>
      </c>
    </row>
    <row r="353" s="10" customFormat="1" ht="29.88" customHeight="1">
      <c r="B353" s="204"/>
      <c r="C353" s="205"/>
      <c r="D353" s="206" t="s">
        <v>71</v>
      </c>
      <c r="E353" s="218" t="s">
        <v>172</v>
      </c>
      <c r="F353" s="218" t="s">
        <v>637</v>
      </c>
      <c r="G353" s="205"/>
      <c r="H353" s="205"/>
      <c r="I353" s="208"/>
      <c r="J353" s="219">
        <f>BK353</f>
        <v>0</v>
      </c>
      <c r="K353" s="205"/>
      <c r="L353" s="210"/>
      <c r="M353" s="211"/>
      <c r="N353" s="212"/>
      <c r="O353" s="212"/>
      <c r="P353" s="213">
        <f>SUM(P354:P400)</f>
        <v>0</v>
      </c>
      <c r="Q353" s="212"/>
      <c r="R353" s="213">
        <f>SUM(R354:R400)</f>
        <v>164.14096676</v>
      </c>
      <c r="S353" s="212"/>
      <c r="T353" s="214">
        <f>SUM(T354:T400)</f>
        <v>44.055999999999997</v>
      </c>
      <c r="AR353" s="215" t="s">
        <v>80</v>
      </c>
      <c r="AT353" s="216" t="s">
        <v>71</v>
      </c>
      <c r="AU353" s="216" t="s">
        <v>80</v>
      </c>
      <c r="AY353" s="215" t="s">
        <v>128</v>
      </c>
      <c r="BK353" s="217">
        <f>SUM(BK354:BK400)</f>
        <v>0</v>
      </c>
    </row>
    <row r="354" s="1" customFormat="1" ht="16.5" customHeight="1">
      <c r="B354" s="45"/>
      <c r="C354" s="220" t="s">
        <v>638</v>
      </c>
      <c r="D354" s="220" t="s">
        <v>130</v>
      </c>
      <c r="E354" s="221" t="s">
        <v>639</v>
      </c>
      <c r="F354" s="222" t="s">
        <v>640</v>
      </c>
      <c r="G354" s="223" t="s">
        <v>203</v>
      </c>
      <c r="H354" s="224">
        <v>6.5</v>
      </c>
      <c r="I354" s="225"/>
      <c r="J354" s="226">
        <f>ROUND(I354*H354,2)</f>
        <v>0</v>
      </c>
      <c r="K354" s="222" t="s">
        <v>21</v>
      </c>
      <c r="L354" s="71"/>
      <c r="M354" s="227" t="s">
        <v>21</v>
      </c>
      <c r="N354" s="228" t="s">
        <v>43</v>
      </c>
      <c r="O354" s="46"/>
      <c r="P354" s="229">
        <f>O354*H354</f>
        <v>0</v>
      </c>
      <c r="Q354" s="229">
        <v>0</v>
      </c>
      <c r="R354" s="229">
        <f>Q354*H354</f>
        <v>0</v>
      </c>
      <c r="S354" s="229">
        <v>0</v>
      </c>
      <c r="T354" s="230">
        <f>S354*H354</f>
        <v>0</v>
      </c>
      <c r="AR354" s="23" t="s">
        <v>135</v>
      </c>
      <c r="AT354" s="23" t="s">
        <v>130</v>
      </c>
      <c r="AU354" s="23" t="s">
        <v>82</v>
      </c>
      <c r="AY354" s="23" t="s">
        <v>128</v>
      </c>
      <c r="BE354" s="231">
        <f>IF(N354="základní",J354,0)</f>
        <v>0</v>
      </c>
      <c r="BF354" s="231">
        <f>IF(N354="snížená",J354,0)</f>
        <v>0</v>
      </c>
      <c r="BG354" s="231">
        <f>IF(N354="zákl. přenesená",J354,0)</f>
        <v>0</v>
      </c>
      <c r="BH354" s="231">
        <f>IF(N354="sníž. přenesená",J354,0)</f>
        <v>0</v>
      </c>
      <c r="BI354" s="231">
        <f>IF(N354="nulová",J354,0)</f>
        <v>0</v>
      </c>
      <c r="BJ354" s="23" t="s">
        <v>80</v>
      </c>
      <c r="BK354" s="231">
        <f>ROUND(I354*H354,2)</f>
        <v>0</v>
      </c>
      <c r="BL354" s="23" t="s">
        <v>135</v>
      </c>
      <c r="BM354" s="23" t="s">
        <v>641</v>
      </c>
    </row>
    <row r="355" s="1" customFormat="1" ht="38.25" customHeight="1">
      <c r="B355" s="45"/>
      <c r="C355" s="220" t="s">
        <v>642</v>
      </c>
      <c r="D355" s="220" t="s">
        <v>130</v>
      </c>
      <c r="E355" s="221" t="s">
        <v>643</v>
      </c>
      <c r="F355" s="222" t="s">
        <v>644</v>
      </c>
      <c r="G355" s="223" t="s">
        <v>203</v>
      </c>
      <c r="H355" s="224">
        <v>363</v>
      </c>
      <c r="I355" s="225"/>
      <c r="J355" s="226">
        <f>ROUND(I355*H355,2)</f>
        <v>0</v>
      </c>
      <c r="K355" s="222" t="s">
        <v>21</v>
      </c>
      <c r="L355" s="71"/>
      <c r="M355" s="227" t="s">
        <v>21</v>
      </c>
      <c r="N355" s="228" t="s">
        <v>43</v>
      </c>
      <c r="O355" s="46"/>
      <c r="P355" s="229">
        <f>O355*H355</f>
        <v>0</v>
      </c>
      <c r="Q355" s="229">
        <v>0.16850351999999999</v>
      </c>
      <c r="R355" s="229">
        <f>Q355*H355</f>
        <v>61.166777759999995</v>
      </c>
      <c r="S355" s="229">
        <v>0</v>
      </c>
      <c r="T355" s="230">
        <f>S355*H355</f>
        <v>0</v>
      </c>
      <c r="AR355" s="23" t="s">
        <v>135</v>
      </c>
      <c r="AT355" s="23" t="s">
        <v>130</v>
      </c>
      <c r="AU355" s="23" t="s">
        <v>82</v>
      </c>
      <c r="AY355" s="23" t="s">
        <v>128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23" t="s">
        <v>80</v>
      </c>
      <c r="BK355" s="231">
        <f>ROUND(I355*H355,2)</f>
        <v>0</v>
      </c>
      <c r="BL355" s="23" t="s">
        <v>135</v>
      </c>
      <c r="BM355" s="23" t="s">
        <v>645</v>
      </c>
    </row>
    <row r="356" s="1" customFormat="1">
      <c r="B356" s="45"/>
      <c r="C356" s="73"/>
      <c r="D356" s="232" t="s">
        <v>137</v>
      </c>
      <c r="E356" s="73"/>
      <c r="F356" s="233" t="s">
        <v>646</v>
      </c>
      <c r="G356" s="73"/>
      <c r="H356" s="73"/>
      <c r="I356" s="190"/>
      <c r="J356" s="73"/>
      <c r="K356" s="73"/>
      <c r="L356" s="71"/>
      <c r="M356" s="234"/>
      <c r="N356" s="46"/>
      <c r="O356" s="46"/>
      <c r="P356" s="46"/>
      <c r="Q356" s="46"/>
      <c r="R356" s="46"/>
      <c r="S356" s="46"/>
      <c r="T356" s="94"/>
      <c r="AT356" s="23" t="s">
        <v>137</v>
      </c>
      <c r="AU356" s="23" t="s">
        <v>82</v>
      </c>
    </row>
    <row r="357" s="11" customFormat="1">
      <c r="B357" s="235"/>
      <c r="C357" s="236"/>
      <c r="D357" s="232" t="s">
        <v>139</v>
      </c>
      <c r="E357" s="237" t="s">
        <v>21</v>
      </c>
      <c r="F357" s="238" t="s">
        <v>647</v>
      </c>
      <c r="G357" s="236"/>
      <c r="H357" s="239">
        <v>295.5</v>
      </c>
      <c r="I357" s="240"/>
      <c r="J357" s="236"/>
      <c r="K357" s="236"/>
      <c r="L357" s="241"/>
      <c r="M357" s="242"/>
      <c r="N357" s="243"/>
      <c r="O357" s="243"/>
      <c r="P357" s="243"/>
      <c r="Q357" s="243"/>
      <c r="R357" s="243"/>
      <c r="S357" s="243"/>
      <c r="T357" s="244"/>
      <c r="AT357" s="245" t="s">
        <v>139</v>
      </c>
      <c r="AU357" s="245" t="s">
        <v>82</v>
      </c>
      <c r="AV357" s="11" t="s">
        <v>82</v>
      </c>
      <c r="AW357" s="11" t="s">
        <v>35</v>
      </c>
      <c r="AX357" s="11" t="s">
        <v>72</v>
      </c>
      <c r="AY357" s="245" t="s">
        <v>128</v>
      </c>
    </row>
    <row r="358" s="11" customFormat="1">
      <c r="B358" s="235"/>
      <c r="C358" s="236"/>
      <c r="D358" s="232" t="s">
        <v>139</v>
      </c>
      <c r="E358" s="237" t="s">
        <v>21</v>
      </c>
      <c r="F358" s="238" t="s">
        <v>648</v>
      </c>
      <c r="G358" s="236"/>
      <c r="H358" s="239">
        <v>49.5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AT358" s="245" t="s">
        <v>139</v>
      </c>
      <c r="AU358" s="245" t="s">
        <v>82</v>
      </c>
      <c r="AV358" s="11" t="s">
        <v>82</v>
      </c>
      <c r="AW358" s="11" t="s">
        <v>35</v>
      </c>
      <c r="AX358" s="11" t="s">
        <v>72</v>
      </c>
      <c r="AY358" s="245" t="s">
        <v>128</v>
      </c>
    </row>
    <row r="359" s="11" customFormat="1">
      <c r="B359" s="235"/>
      <c r="C359" s="236"/>
      <c r="D359" s="232" t="s">
        <v>139</v>
      </c>
      <c r="E359" s="237" t="s">
        <v>21</v>
      </c>
      <c r="F359" s="238" t="s">
        <v>649</v>
      </c>
      <c r="G359" s="236"/>
      <c r="H359" s="239">
        <v>18</v>
      </c>
      <c r="I359" s="240"/>
      <c r="J359" s="236"/>
      <c r="K359" s="236"/>
      <c r="L359" s="241"/>
      <c r="M359" s="242"/>
      <c r="N359" s="243"/>
      <c r="O359" s="243"/>
      <c r="P359" s="243"/>
      <c r="Q359" s="243"/>
      <c r="R359" s="243"/>
      <c r="S359" s="243"/>
      <c r="T359" s="244"/>
      <c r="AT359" s="245" t="s">
        <v>139</v>
      </c>
      <c r="AU359" s="245" t="s">
        <v>82</v>
      </c>
      <c r="AV359" s="11" t="s">
        <v>82</v>
      </c>
      <c r="AW359" s="11" t="s">
        <v>35</v>
      </c>
      <c r="AX359" s="11" t="s">
        <v>72</v>
      </c>
      <c r="AY359" s="245" t="s">
        <v>128</v>
      </c>
    </row>
    <row r="360" s="12" customFormat="1">
      <c r="B360" s="246"/>
      <c r="C360" s="247"/>
      <c r="D360" s="232" t="s">
        <v>139</v>
      </c>
      <c r="E360" s="248" t="s">
        <v>21</v>
      </c>
      <c r="F360" s="249" t="s">
        <v>241</v>
      </c>
      <c r="G360" s="247"/>
      <c r="H360" s="250">
        <v>363</v>
      </c>
      <c r="I360" s="251"/>
      <c r="J360" s="247"/>
      <c r="K360" s="247"/>
      <c r="L360" s="252"/>
      <c r="M360" s="253"/>
      <c r="N360" s="254"/>
      <c r="O360" s="254"/>
      <c r="P360" s="254"/>
      <c r="Q360" s="254"/>
      <c r="R360" s="254"/>
      <c r="S360" s="254"/>
      <c r="T360" s="255"/>
      <c r="AT360" s="256" t="s">
        <v>139</v>
      </c>
      <c r="AU360" s="256" t="s">
        <v>82</v>
      </c>
      <c r="AV360" s="12" t="s">
        <v>135</v>
      </c>
      <c r="AW360" s="12" t="s">
        <v>35</v>
      </c>
      <c r="AX360" s="12" t="s">
        <v>80</v>
      </c>
      <c r="AY360" s="256" t="s">
        <v>128</v>
      </c>
    </row>
    <row r="361" s="1" customFormat="1" ht="16.5" customHeight="1">
      <c r="B361" s="45"/>
      <c r="C361" s="268" t="s">
        <v>650</v>
      </c>
      <c r="D361" s="268" t="s">
        <v>401</v>
      </c>
      <c r="E361" s="269" t="s">
        <v>651</v>
      </c>
      <c r="F361" s="270" t="s">
        <v>652</v>
      </c>
      <c r="G361" s="271" t="s">
        <v>203</v>
      </c>
      <c r="H361" s="272">
        <v>295.5</v>
      </c>
      <c r="I361" s="273"/>
      <c r="J361" s="274">
        <f>ROUND(I361*H361,2)</f>
        <v>0</v>
      </c>
      <c r="K361" s="270" t="s">
        <v>134</v>
      </c>
      <c r="L361" s="275"/>
      <c r="M361" s="276" t="s">
        <v>21</v>
      </c>
      <c r="N361" s="277" t="s">
        <v>43</v>
      </c>
      <c r="O361" s="46"/>
      <c r="P361" s="229">
        <f>O361*H361</f>
        <v>0</v>
      </c>
      <c r="Q361" s="229">
        <v>0.081000000000000003</v>
      </c>
      <c r="R361" s="229">
        <f>Q361*H361</f>
        <v>23.935500000000001</v>
      </c>
      <c r="S361" s="229">
        <v>0</v>
      </c>
      <c r="T361" s="230">
        <f>S361*H361</f>
        <v>0</v>
      </c>
      <c r="AR361" s="23" t="s">
        <v>167</v>
      </c>
      <c r="AT361" s="23" t="s">
        <v>401</v>
      </c>
      <c r="AU361" s="23" t="s">
        <v>82</v>
      </c>
      <c r="AY361" s="23" t="s">
        <v>128</v>
      </c>
      <c r="BE361" s="231">
        <f>IF(N361="základní",J361,0)</f>
        <v>0</v>
      </c>
      <c r="BF361" s="231">
        <f>IF(N361="snížená",J361,0)</f>
        <v>0</v>
      </c>
      <c r="BG361" s="231">
        <f>IF(N361="zákl. přenesená",J361,0)</f>
        <v>0</v>
      </c>
      <c r="BH361" s="231">
        <f>IF(N361="sníž. přenesená",J361,0)</f>
        <v>0</v>
      </c>
      <c r="BI361" s="231">
        <f>IF(N361="nulová",J361,0)</f>
        <v>0</v>
      </c>
      <c r="BJ361" s="23" t="s">
        <v>80</v>
      </c>
      <c r="BK361" s="231">
        <f>ROUND(I361*H361,2)</f>
        <v>0</v>
      </c>
      <c r="BL361" s="23" t="s">
        <v>135</v>
      </c>
      <c r="BM361" s="23" t="s">
        <v>653</v>
      </c>
    </row>
    <row r="362" s="11" customFormat="1">
      <c r="B362" s="235"/>
      <c r="C362" s="236"/>
      <c r="D362" s="232" t="s">
        <v>139</v>
      </c>
      <c r="E362" s="237" t="s">
        <v>21</v>
      </c>
      <c r="F362" s="238" t="s">
        <v>654</v>
      </c>
      <c r="G362" s="236"/>
      <c r="H362" s="239">
        <v>295.5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AT362" s="245" t="s">
        <v>139</v>
      </c>
      <c r="AU362" s="245" t="s">
        <v>82</v>
      </c>
      <c r="AV362" s="11" t="s">
        <v>82</v>
      </c>
      <c r="AW362" s="11" t="s">
        <v>35</v>
      </c>
      <c r="AX362" s="11" t="s">
        <v>80</v>
      </c>
      <c r="AY362" s="245" t="s">
        <v>128</v>
      </c>
    </row>
    <row r="363" s="1" customFormat="1" ht="16.5" customHeight="1">
      <c r="B363" s="45"/>
      <c r="C363" s="268" t="s">
        <v>655</v>
      </c>
      <c r="D363" s="268" t="s">
        <v>401</v>
      </c>
      <c r="E363" s="269" t="s">
        <v>656</v>
      </c>
      <c r="F363" s="270" t="s">
        <v>657</v>
      </c>
      <c r="G363" s="271" t="s">
        <v>203</v>
      </c>
      <c r="H363" s="272">
        <v>49.5</v>
      </c>
      <c r="I363" s="273"/>
      <c r="J363" s="274">
        <f>ROUND(I363*H363,2)</f>
        <v>0</v>
      </c>
      <c r="K363" s="270" t="s">
        <v>134</v>
      </c>
      <c r="L363" s="275"/>
      <c r="M363" s="276" t="s">
        <v>21</v>
      </c>
      <c r="N363" s="277" t="s">
        <v>43</v>
      </c>
      <c r="O363" s="46"/>
      <c r="P363" s="229">
        <f>O363*H363</f>
        <v>0</v>
      </c>
      <c r="Q363" s="229">
        <v>0.048300000000000003</v>
      </c>
      <c r="R363" s="229">
        <f>Q363*H363</f>
        <v>2.3908499999999999</v>
      </c>
      <c r="S363" s="229">
        <v>0</v>
      </c>
      <c r="T363" s="230">
        <f>S363*H363</f>
        <v>0</v>
      </c>
      <c r="AR363" s="23" t="s">
        <v>167</v>
      </c>
      <c r="AT363" s="23" t="s">
        <v>401</v>
      </c>
      <c r="AU363" s="23" t="s">
        <v>82</v>
      </c>
      <c r="AY363" s="23" t="s">
        <v>128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23" t="s">
        <v>80</v>
      </c>
      <c r="BK363" s="231">
        <f>ROUND(I363*H363,2)</f>
        <v>0</v>
      </c>
      <c r="BL363" s="23" t="s">
        <v>135</v>
      </c>
      <c r="BM363" s="23" t="s">
        <v>658</v>
      </c>
    </row>
    <row r="364" s="1" customFormat="1" ht="16.5" customHeight="1">
      <c r="B364" s="45"/>
      <c r="C364" s="268" t="s">
        <v>659</v>
      </c>
      <c r="D364" s="268" t="s">
        <v>401</v>
      </c>
      <c r="E364" s="269" t="s">
        <v>660</v>
      </c>
      <c r="F364" s="270" t="s">
        <v>661</v>
      </c>
      <c r="G364" s="271" t="s">
        <v>203</v>
      </c>
      <c r="H364" s="272">
        <v>18</v>
      </c>
      <c r="I364" s="273"/>
      <c r="J364" s="274">
        <f>ROUND(I364*H364,2)</f>
        <v>0</v>
      </c>
      <c r="K364" s="270" t="s">
        <v>134</v>
      </c>
      <c r="L364" s="275"/>
      <c r="M364" s="276" t="s">
        <v>21</v>
      </c>
      <c r="N364" s="277" t="s">
        <v>43</v>
      </c>
      <c r="O364" s="46"/>
      <c r="P364" s="229">
        <f>O364*H364</f>
        <v>0</v>
      </c>
      <c r="Q364" s="229">
        <v>0.064000000000000001</v>
      </c>
      <c r="R364" s="229">
        <f>Q364*H364</f>
        <v>1.1520000000000001</v>
      </c>
      <c r="S364" s="229">
        <v>0</v>
      </c>
      <c r="T364" s="230">
        <f>S364*H364</f>
        <v>0</v>
      </c>
      <c r="AR364" s="23" t="s">
        <v>167</v>
      </c>
      <c r="AT364" s="23" t="s">
        <v>401</v>
      </c>
      <c r="AU364" s="23" t="s">
        <v>82</v>
      </c>
      <c r="AY364" s="23" t="s">
        <v>128</v>
      </c>
      <c r="BE364" s="231">
        <f>IF(N364="základní",J364,0)</f>
        <v>0</v>
      </c>
      <c r="BF364" s="231">
        <f>IF(N364="snížená",J364,0)</f>
        <v>0</v>
      </c>
      <c r="BG364" s="231">
        <f>IF(N364="zákl. přenesená",J364,0)</f>
        <v>0</v>
      </c>
      <c r="BH364" s="231">
        <f>IF(N364="sníž. přenesená",J364,0)</f>
        <v>0</v>
      </c>
      <c r="BI364" s="231">
        <f>IF(N364="nulová",J364,0)</f>
        <v>0</v>
      </c>
      <c r="BJ364" s="23" t="s">
        <v>80</v>
      </c>
      <c r="BK364" s="231">
        <f>ROUND(I364*H364,2)</f>
        <v>0</v>
      </c>
      <c r="BL364" s="23" t="s">
        <v>135</v>
      </c>
      <c r="BM364" s="23" t="s">
        <v>662</v>
      </c>
    </row>
    <row r="365" s="1" customFormat="1" ht="38.25" customHeight="1">
      <c r="B365" s="45"/>
      <c r="C365" s="220" t="s">
        <v>663</v>
      </c>
      <c r="D365" s="220" t="s">
        <v>130</v>
      </c>
      <c r="E365" s="221" t="s">
        <v>664</v>
      </c>
      <c r="F365" s="222" t="s">
        <v>665</v>
      </c>
      <c r="G365" s="223" t="s">
        <v>203</v>
      </c>
      <c r="H365" s="224">
        <v>377.5</v>
      </c>
      <c r="I365" s="225"/>
      <c r="J365" s="226">
        <f>ROUND(I365*H365,2)</f>
        <v>0</v>
      </c>
      <c r="K365" s="222" t="s">
        <v>21</v>
      </c>
      <c r="L365" s="71"/>
      <c r="M365" s="227" t="s">
        <v>21</v>
      </c>
      <c r="N365" s="228" t="s">
        <v>43</v>
      </c>
      <c r="O365" s="46"/>
      <c r="P365" s="229">
        <f>O365*H365</f>
        <v>0</v>
      </c>
      <c r="Q365" s="229">
        <v>0.12949959999999999</v>
      </c>
      <c r="R365" s="229">
        <f>Q365*H365</f>
        <v>48.886098999999994</v>
      </c>
      <c r="S365" s="229">
        <v>0</v>
      </c>
      <c r="T365" s="230">
        <f>S365*H365</f>
        <v>0</v>
      </c>
      <c r="AR365" s="23" t="s">
        <v>135</v>
      </c>
      <c r="AT365" s="23" t="s">
        <v>130</v>
      </c>
      <c r="AU365" s="23" t="s">
        <v>82</v>
      </c>
      <c r="AY365" s="23" t="s">
        <v>128</v>
      </c>
      <c r="BE365" s="231">
        <f>IF(N365="základní",J365,0)</f>
        <v>0</v>
      </c>
      <c r="BF365" s="231">
        <f>IF(N365="snížená",J365,0)</f>
        <v>0</v>
      </c>
      <c r="BG365" s="231">
        <f>IF(N365="zákl. přenesená",J365,0)</f>
        <v>0</v>
      </c>
      <c r="BH365" s="231">
        <f>IF(N365="sníž. přenesená",J365,0)</f>
        <v>0</v>
      </c>
      <c r="BI365" s="231">
        <f>IF(N365="nulová",J365,0)</f>
        <v>0</v>
      </c>
      <c r="BJ365" s="23" t="s">
        <v>80</v>
      </c>
      <c r="BK365" s="231">
        <f>ROUND(I365*H365,2)</f>
        <v>0</v>
      </c>
      <c r="BL365" s="23" t="s">
        <v>135</v>
      </c>
      <c r="BM365" s="23" t="s">
        <v>666</v>
      </c>
    </row>
    <row r="366" s="1" customFormat="1">
      <c r="B366" s="45"/>
      <c r="C366" s="73"/>
      <c r="D366" s="232" t="s">
        <v>137</v>
      </c>
      <c r="E366" s="73"/>
      <c r="F366" s="233" t="s">
        <v>667</v>
      </c>
      <c r="G366" s="73"/>
      <c r="H366" s="73"/>
      <c r="I366" s="190"/>
      <c r="J366" s="73"/>
      <c r="K366" s="73"/>
      <c r="L366" s="71"/>
      <c r="M366" s="234"/>
      <c r="N366" s="46"/>
      <c r="O366" s="46"/>
      <c r="P366" s="46"/>
      <c r="Q366" s="46"/>
      <c r="R366" s="46"/>
      <c r="S366" s="46"/>
      <c r="T366" s="94"/>
      <c r="AT366" s="23" t="s">
        <v>137</v>
      </c>
      <c r="AU366" s="23" t="s">
        <v>82</v>
      </c>
    </row>
    <row r="367" s="11" customFormat="1">
      <c r="B367" s="235"/>
      <c r="C367" s="236"/>
      <c r="D367" s="232" t="s">
        <v>139</v>
      </c>
      <c r="E367" s="237" t="s">
        <v>21</v>
      </c>
      <c r="F367" s="238" t="s">
        <v>668</v>
      </c>
      <c r="G367" s="236"/>
      <c r="H367" s="239">
        <v>328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AT367" s="245" t="s">
        <v>139</v>
      </c>
      <c r="AU367" s="245" t="s">
        <v>82</v>
      </c>
      <c r="AV367" s="11" t="s">
        <v>82</v>
      </c>
      <c r="AW367" s="11" t="s">
        <v>35</v>
      </c>
      <c r="AX367" s="11" t="s">
        <v>72</v>
      </c>
      <c r="AY367" s="245" t="s">
        <v>128</v>
      </c>
    </row>
    <row r="368" s="11" customFormat="1">
      <c r="B368" s="235"/>
      <c r="C368" s="236"/>
      <c r="D368" s="232" t="s">
        <v>139</v>
      </c>
      <c r="E368" s="237" t="s">
        <v>21</v>
      </c>
      <c r="F368" s="238" t="s">
        <v>669</v>
      </c>
      <c r="G368" s="236"/>
      <c r="H368" s="239">
        <v>49.5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AT368" s="245" t="s">
        <v>139</v>
      </c>
      <c r="AU368" s="245" t="s">
        <v>82</v>
      </c>
      <c r="AV368" s="11" t="s">
        <v>82</v>
      </c>
      <c r="AW368" s="11" t="s">
        <v>35</v>
      </c>
      <c r="AX368" s="11" t="s">
        <v>72</v>
      </c>
      <c r="AY368" s="245" t="s">
        <v>128</v>
      </c>
    </row>
    <row r="369" s="12" customFormat="1">
      <c r="B369" s="246"/>
      <c r="C369" s="247"/>
      <c r="D369" s="232" t="s">
        <v>139</v>
      </c>
      <c r="E369" s="248" t="s">
        <v>21</v>
      </c>
      <c r="F369" s="249" t="s">
        <v>241</v>
      </c>
      <c r="G369" s="247"/>
      <c r="H369" s="250">
        <v>377.5</v>
      </c>
      <c r="I369" s="251"/>
      <c r="J369" s="247"/>
      <c r="K369" s="247"/>
      <c r="L369" s="252"/>
      <c r="M369" s="253"/>
      <c r="N369" s="254"/>
      <c r="O369" s="254"/>
      <c r="P369" s="254"/>
      <c r="Q369" s="254"/>
      <c r="R369" s="254"/>
      <c r="S369" s="254"/>
      <c r="T369" s="255"/>
      <c r="AT369" s="256" t="s">
        <v>139</v>
      </c>
      <c r="AU369" s="256" t="s">
        <v>82</v>
      </c>
      <c r="AV369" s="12" t="s">
        <v>135</v>
      </c>
      <c r="AW369" s="12" t="s">
        <v>35</v>
      </c>
      <c r="AX369" s="12" t="s">
        <v>80</v>
      </c>
      <c r="AY369" s="256" t="s">
        <v>128</v>
      </c>
    </row>
    <row r="370" s="1" customFormat="1" ht="16.5" customHeight="1">
      <c r="B370" s="45"/>
      <c r="C370" s="268" t="s">
        <v>670</v>
      </c>
      <c r="D370" s="268" t="s">
        <v>401</v>
      </c>
      <c r="E370" s="269" t="s">
        <v>671</v>
      </c>
      <c r="F370" s="270" t="s">
        <v>672</v>
      </c>
      <c r="G370" s="271" t="s">
        <v>203</v>
      </c>
      <c r="H370" s="272">
        <v>328</v>
      </c>
      <c r="I370" s="273"/>
      <c r="J370" s="274">
        <f>ROUND(I370*H370,2)</f>
        <v>0</v>
      </c>
      <c r="K370" s="270" t="s">
        <v>134</v>
      </c>
      <c r="L370" s="275"/>
      <c r="M370" s="276" t="s">
        <v>21</v>
      </c>
      <c r="N370" s="277" t="s">
        <v>43</v>
      </c>
      <c r="O370" s="46"/>
      <c r="P370" s="229">
        <f>O370*H370</f>
        <v>0</v>
      </c>
      <c r="Q370" s="229">
        <v>0.028000000000000001</v>
      </c>
      <c r="R370" s="229">
        <f>Q370*H370</f>
        <v>9.1840000000000011</v>
      </c>
      <c r="S370" s="229">
        <v>0</v>
      </c>
      <c r="T370" s="230">
        <f>S370*H370</f>
        <v>0</v>
      </c>
      <c r="AR370" s="23" t="s">
        <v>167</v>
      </c>
      <c r="AT370" s="23" t="s">
        <v>401</v>
      </c>
      <c r="AU370" s="23" t="s">
        <v>82</v>
      </c>
      <c r="AY370" s="23" t="s">
        <v>128</v>
      </c>
      <c r="BE370" s="231">
        <f>IF(N370="základní",J370,0)</f>
        <v>0</v>
      </c>
      <c r="BF370" s="231">
        <f>IF(N370="snížená",J370,0)</f>
        <v>0</v>
      </c>
      <c r="BG370" s="231">
        <f>IF(N370="zákl. přenesená",J370,0)</f>
        <v>0</v>
      </c>
      <c r="BH370" s="231">
        <f>IF(N370="sníž. přenesená",J370,0)</f>
        <v>0</v>
      </c>
      <c r="BI370" s="231">
        <f>IF(N370="nulová",J370,0)</f>
        <v>0</v>
      </c>
      <c r="BJ370" s="23" t="s">
        <v>80</v>
      </c>
      <c r="BK370" s="231">
        <f>ROUND(I370*H370,2)</f>
        <v>0</v>
      </c>
      <c r="BL370" s="23" t="s">
        <v>135</v>
      </c>
      <c r="BM370" s="23" t="s">
        <v>673</v>
      </c>
    </row>
    <row r="371" s="1" customFormat="1" ht="16.5" customHeight="1">
      <c r="B371" s="45"/>
      <c r="C371" s="268" t="s">
        <v>674</v>
      </c>
      <c r="D371" s="268" t="s">
        <v>401</v>
      </c>
      <c r="E371" s="269" t="s">
        <v>675</v>
      </c>
      <c r="F371" s="270" t="s">
        <v>676</v>
      </c>
      <c r="G371" s="271" t="s">
        <v>203</v>
      </c>
      <c r="H371" s="272">
        <v>49.5</v>
      </c>
      <c r="I371" s="273"/>
      <c r="J371" s="274">
        <f>ROUND(I371*H371,2)</f>
        <v>0</v>
      </c>
      <c r="K371" s="270" t="s">
        <v>134</v>
      </c>
      <c r="L371" s="275"/>
      <c r="M371" s="276" t="s">
        <v>21</v>
      </c>
      <c r="N371" s="277" t="s">
        <v>43</v>
      </c>
      <c r="O371" s="46"/>
      <c r="P371" s="229">
        <f>O371*H371</f>
        <v>0</v>
      </c>
      <c r="Q371" s="229">
        <v>0.058000000000000003</v>
      </c>
      <c r="R371" s="229">
        <f>Q371*H371</f>
        <v>2.871</v>
      </c>
      <c r="S371" s="229">
        <v>0</v>
      </c>
      <c r="T371" s="230">
        <f>S371*H371</f>
        <v>0</v>
      </c>
      <c r="AR371" s="23" t="s">
        <v>167</v>
      </c>
      <c r="AT371" s="23" t="s">
        <v>401</v>
      </c>
      <c r="AU371" s="23" t="s">
        <v>82</v>
      </c>
      <c r="AY371" s="23" t="s">
        <v>128</v>
      </c>
      <c r="BE371" s="231">
        <f>IF(N371="základní",J371,0)</f>
        <v>0</v>
      </c>
      <c r="BF371" s="231">
        <f>IF(N371="snížená",J371,0)</f>
        <v>0</v>
      </c>
      <c r="BG371" s="231">
        <f>IF(N371="zákl. přenesená",J371,0)</f>
        <v>0</v>
      </c>
      <c r="BH371" s="231">
        <f>IF(N371="sníž. přenesená",J371,0)</f>
        <v>0</v>
      </c>
      <c r="BI371" s="231">
        <f>IF(N371="nulová",J371,0)</f>
        <v>0</v>
      </c>
      <c r="BJ371" s="23" t="s">
        <v>80</v>
      </c>
      <c r="BK371" s="231">
        <f>ROUND(I371*H371,2)</f>
        <v>0</v>
      </c>
      <c r="BL371" s="23" t="s">
        <v>135</v>
      </c>
      <c r="BM371" s="23" t="s">
        <v>677</v>
      </c>
    </row>
    <row r="372" s="11" customFormat="1">
      <c r="B372" s="235"/>
      <c r="C372" s="236"/>
      <c r="D372" s="232" t="s">
        <v>139</v>
      </c>
      <c r="E372" s="237" t="s">
        <v>21</v>
      </c>
      <c r="F372" s="238" t="s">
        <v>678</v>
      </c>
      <c r="G372" s="236"/>
      <c r="H372" s="239">
        <v>49.5</v>
      </c>
      <c r="I372" s="240"/>
      <c r="J372" s="236"/>
      <c r="K372" s="236"/>
      <c r="L372" s="241"/>
      <c r="M372" s="242"/>
      <c r="N372" s="243"/>
      <c r="O372" s="243"/>
      <c r="P372" s="243"/>
      <c r="Q372" s="243"/>
      <c r="R372" s="243"/>
      <c r="S372" s="243"/>
      <c r="T372" s="244"/>
      <c r="AT372" s="245" t="s">
        <v>139</v>
      </c>
      <c r="AU372" s="245" t="s">
        <v>82</v>
      </c>
      <c r="AV372" s="11" t="s">
        <v>82</v>
      </c>
      <c r="AW372" s="11" t="s">
        <v>35</v>
      </c>
      <c r="AX372" s="11" t="s">
        <v>80</v>
      </c>
      <c r="AY372" s="245" t="s">
        <v>128</v>
      </c>
    </row>
    <row r="373" s="1" customFormat="1" ht="25.5" customHeight="1">
      <c r="B373" s="45"/>
      <c r="C373" s="220" t="s">
        <v>679</v>
      </c>
      <c r="D373" s="220" t="s">
        <v>130</v>
      </c>
      <c r="E373" s="221" t="s">
        <v>680</v>
      </c>
      <c r="F373" s="222" t="s">
        <v>681</v>
      </c>
      <c r="G373" s="223" t="s">
        <v>203</v>
      </c>
      <c r="H373" s="224">
        <v>34</v>
      </c>
      <c r="I373" s="225"/>
      <c r="J373" s="226">
        <f>ROUND(I373*H373,2)</f>
        <v>0</v>
      </c>
      <c r="K373" s="222" t="s">
        <v>134</v>
      </c>
      <c r="L373" s="71"/>
      <c r="M373" s="227" t="s">
        <v>21</v>
      </c>
      <c r="N373" s="228" t="s">
        <v>43</v>
      </c>
      <c r="O373" s="46"/>
      <c r="P373" s="229">
        <f>O373*H373</f>
        <v>0</v>
      </c>
      <c r="Q373" s="229">
        <v>0.17488999999999999</v>
      </c>
      <c r="R373" s="229">
        <f>Q373*H373</f>
        <v>5.9462599999999997</v>
      </c>
      <c r="S373" s="229">
        <v>0</v>
      </c>
      <c r="T373" s="230">
        <f>S373*H373</f>
        <v>0</v>
      </c>
      <c r="AR373" s="23" t="s">
        <v>135</v>
      </c>
      <c r="AT373" s="23" t="s">
        <v>130</v>
      </c>
      <c r="AU373" s="23" t="s">
        <v>82</v>
      </c>
      <c r="AY373" s="23" t="s">
        <v>128</v>
      </c>
      <c r="BE373" s="231">
        <f>IF(N373="základní",J373,0)</f>
        <v>0</v>
      </c>
      <c r="BF373" s="231">
        <f>IF(N373="snížená",J373,0)</f>
        <v>0</v>
      </c>
      <c r="BG373" s="231">
        <f>IF(N373="zákl. přenesená",J373,0)</f>
        <v>0</v>
      </c>
      <c r="BH373" s="231">
        <f>IF(N373="sníž. přenesená",J373,0)</f>
        <v>0</v>
      </c>
      <c r="BI373" s="231">
        <f>IF(N373="nulová",J373,0)</f>
        <v>0</v>
      </c>
      <c r="BJ373" s="23" t="s">
        <v>80</v>
      </c>
      <c r="BK373" s="231">
        <f>ROUND(I373*H373,2)</f>
        <v>0</v>
      </c>
      <c r="BL373" s="23" t="s">
        <v>135</v>
      </c>
      <c r="BM373" s="23" t="s">
        <v>682</v>
      </c>
    </row>
    <row r="374" s="1" customFormat="1">
      <c r="B374" s="45"/>
      <c r="C374" s="73"/>
      <c r="D374" s="232" t="s">
        <v>137</v>
      </c>
      <c r="E374" s="73"/>
      <c r="F374" s="233" t="s">
        <v>683</v>
      </c>
      <c r="G374" s="73"/>
      <c r="H374" s="73"/>
      <c r="I374" s="190"/>
      <c r="J374" s="73"/>
      <c r="K374" s="73"/>
      <c r="L374" s="71"/>
      <c r="M374" s="234"/>
      <c r="N374" s="46"/>
      <c r="O374" s="46"/>
      <c r="P374" s="46"/>
      <c r="Q374" s="46"/>
      <c r="R374" s="46"/>
      <c r="S374" s="46"/>
      <c r="T374" s="94"/>
      <c r="AT374" s="23" t="s">
        <v>137</v>
      </c>
      <c r="AU374" s="23" t="s">
        <v>82</v>
      </c>
    </row>
    <row r="375" s="11" customFormat="1">
      <c r="B375" s="235"/>
      <c r="C375" s="236"/>
      <c r="D375" s="232" t="s">
        <v>139</v>
      </c>
      <c r="E375" s="237" t="s">
        <v>21</v>
      </c>
      <c r="F375" s="238" t="s">
        <v>684</v>
      </c>
      <c r="G375" s="236"/>
      <c r="H375" s="239">
        <v>26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AT375" s="245" t="s">
        <v>139</v>
      </c>
      <c r="AU375" s="245" t="s">
        <v>82</v>
      </c>
      <c r="AV375" s="11" t="s">
        <v>82</v>
      </c>
      <c r="AW375" s="11" t="s">
        <v>35</v>
      </c>
      <c r="AX375" s="11" t="s">
        <v>72</v>
      </c>
      <c r="AY375" s="245" t="s">
        <v>128</v>
      </c>
    </row>
    <row r="376" s="11" customFormat="1">
      <c r="B376" s="235"/>
      <c r="C376" s="236"/>
      <c r="D376" s="232" t="s">
        <v>139</v>
      </c>
      <c r="E376" s="237" t="s">
        <v>21</v>
      </c>
      <c r="F376" s="238" t="s">
        <v>685</v>
      </c>
      <c r="G376" s="236"/>
      <c r="H376" s="239">
        <v>4</v>
      </c>
      <c r="I376" s="240"/>
      <c r="J376" s="236"/>
      <c r="K376" s="236"/>
      <c r="L376" s="241"/>
      <c r="M376" s="242"/>
      <c r="N376" s="243"/>
      <c r="O376" s="243"/>
      <c r="P376" s="243"/>
      <c r="Q376" s="243"/>
      <c r="R376" s="243"/>
      <c r="S376" s="243"/>
      <c r="T376" s="244"/>
      <c r="AT376" s="245" t="s">
        <v>139</v>
      </c>
      <c r="AU376" s="245" t="s">
        <v>82</v>
      </c>
      <c r="AV376" s="11" t="s">
        <v>82</v>
      </c>
      <c r="AW376" s="11" t="s">
        <v>35</v>
      </c>
      <c r="AX376" s="11" t="s">
        <v>72</v>
      </c>
      <c r="AY376" s="245" t="s">
        <v>128</v>
      </c>
    </row>
    <row r="377" s="11" customFormat="1">
      <c r="B377" s="235"/>
      <c r="C377" s="236"/>
      <c r="D377" s="232" t="s">
        <v>139</v>
      </c>
      <c r="E377" s="237" t="s">
        <v>21</v>
      </c>
      <c r="F377" s="238" t="s">
        <v>686</v>
      </c>
      <c r="G377" s="236"/>
      <c r="H377" s="239">
        <v>4</v>
      </c>
      <c r="I377" s="240"/>
      <c r="J377" s="236"/>
      <c r="K377" s="236"/>
      <c r="L377" s="241"/>
      <c r="M377" s="242"/>
      <c r="N377" s="243"/>
      <c r="O377" s="243"/>
      <c r="P377" s="243"/>
      <c r="Q377" s="243"/>
      <c r="R377" s="243"/>
      <c r="S377" s="243"/>
      <c r="T377" s="244"/>
      <c r="AT377" s="245" t="s">
        <v>139</v>
      </c>
      <c r="AU377" s="245" t="s">
        <v>82</v>
      </c>
      <c r="AV377" s="11" t="s">
        <v>82</v>
      </c>
      <c r="AW377" s="11" t="s">
        <v>35</v>
      </c>
      <c r="AX377" s="11" t="s">
        <v>72</v>
      </c>
      <c r="AY377" s="245" t="s">
        <v>128</v>
      </c>
    </row>
    <row r="378" s="12" customFormat="1">
      <c r="B378" s="246"/>
      <c r="C378" s="247"/>
      <c r="D378" s="232" t="s">
        <v>139</v>
      </c>
      <c r="E378" s="248" t="s">
        <v>21</v>
      </c>
      <c r="F378" s="249" t="s">
        <v>241</v>
      </c>
      <c r="G378" s="247"/>
      <c r="H378" s="250">
        <v>34</v>
      </c>
      <c r="I378" s="251"/>
      <c r="J378" s="247"/>
      <c r="K378" s="247"/>
      <c r="L378" s="252"/>
      <c r="M378" s="253"/>
      <c r="N378" s="254"/>
      <c r="O378" s="254"/>
      <c r="P378" s="254"/>
      <c r="Q378" s="254"/>
      <c r="R378" s="254"/>
      <c r="S378" s="254"/>
      <c r="T378" s="255"/>
      <c r="AT378" s="256" t="s">
        <v>139</v>
      </c>
      <c r="AU378" s="256" t="s">
        <v>82</v>
      </c>
      <c r="AV378" s="12" t="s">
        <v>135</v>
      </c>
      <c r="AW378" s="12" t="s">
        <v>35</v>
      </c>
      <c r="AX378" s="12" t="s">
        <v>80</v>
      </c>
      <c r="AY378" s="256" t="s">
        <v>128</v>
      </c>
    </row>
    <row r="379" s="1" customFormat="1" ht="16.5" customHeight="1">
      <c r="B379" s="45"/>
      <c r="C379" s="268" t="s">
        <v>687</v>
      </c>
      <c r="D379" s="268" t="s">
        <v>401</v>
      </c>
      <c r="E379" s="269" t="s">
        <v>688</v>
      </c>
      <c r="F379" s="270" t="s">
        <v>689</v>
      </c>
      <c r="G379" s="271" t="s">
        <v>149</v>
      </c>
      <c r="H379" s="272">
        <v>4</v>
      </c>
      <c r="I379" s="273"/>
      <c r="J379" s="274">
        <f>ROUND(I379*H379,2)</f>
        <v>0</v>
      </c>
      <c r="K379" s="270" t="s">
        <v>21</v>
      </c>
      <c r="L379" s="275"/>
      <c r="M379" s="276" t="s">
        <v>21</v>
      </c>
      <c r="N379" s="277" t="s">
        <v>43</v>
      </c>
      <c r="O379" s="46"/>
      <c r="P379" s="229">
        <f>O379*H379</f>
        <v>0</v>
      </c>
      <c r="Q379" s="229">
        <v>0.244</v>
      </c>
      <c r="R379" s="229">
        <f>Q379*H379</f>
        <v>0.97599999999999998</v>
      </c>
      <c r="S379" s="229">
        <v>0</v>
      </c>
      <c r="T379" s="230">
        <f>S379*H379</f>
        <v>0</v>
      </c>
      <c r="AR379" s="23" t="s">
        <v>167</v>
      </c>
      <c r="AT379" s="23" t="s">
        <v>401</v>
      </c>
      <c r="AU379" s="23" t="s">
        <v>82</v>
      </c>
      <c r="AY379" s="23" t="s">
        <v>128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23" t="s">
        <v>80</v>
      </c>
      <c r="BK379" s="231">
        <f>ROUND(I379*H379,2)</f>
        <v>0</v>
      </c>
      <c r="BL379" s="23" t="s">
        <v>135</v>
      </c>
      <c r="BM379" s="23" t="s">
        <v>690</v>
      </c>
    </row>
    <row r="380" s="1" customFormat="1" ht="16.5" customHeight="1">
      <c r="B380" s="45"/>
      <c r="C380" s="268" t="s">
        <v>691</v>
      </c>
      <c r="D380" s="268" t="s">
        <v>401</v>
      </c>
      <c r="E380" s="269" t="s">
        <v>692</v>
      </c>
      <c r="F380" s="270" t="s">
        <v>693</v>
      </c>
      <c r="G380" s="271" t="s">
        <v>149</v>
      </c>
      <c r="H380" s="272">
        <v>26</v>
      </c>
      <c r="I380" s="273"/>
      <c r="J380" s="274">
        <f>ROUND(I380*H380,2)</f>
        <v>0</v>
      </c>
      <c r="K380" s="270" t="s">
        <v>21</v>
      </c>
      <c r="L380" s="275"/>
      <c r="M380" s="276" t="s">
        <v>21</v>
      </c>
      <c r="N380" s="277" t="s">
        <v>43</v>
      </c>
      <c r="O380" s="46"/>
      <c r="P380" s="229">
        <f>O380*H380</f>
        <v>0</v>
      </c>
      <c r="Q380" s="229">
        <v>0.248</v>
      </c>
      <c r="R380" s="229">
        <f>Q380*H380</f>
        <v>6.4480000000000004</v>
      </c>
      <c r="S380" s="229">
        <v>0</v>
      </c>
      <c r="T380" s="230">
        <f>S380*H380</f>
        <v>0</v>
      </c>
      <c r="AR380" s="23" t="s">
        <v>167</v>
      </c>
      <c r="AT380" s="23" t="s">
        <v>401</v>
      </c>
      <c r="AU380" s="23" t="s">
        <v>82</v>
      </c>
      <c r="AY380" s="23" t="s">
        <v>128</v>
      </c>
      <c r="BE380" s="231">
        <f>IF(N380="základní",J380,0)</f>
        <v>0</v>
      </c>
      <c r="BF380" s="231">
        <f>IF(N380="snížená",J380,0)</f>
        <v>0</v>
      </c>
      <c r="BG380" s="231">
        <f>IF(N380="zákl. přenesená",J380,0)</f>
        <v>0</v>
      </c>
      <c r="BH380" s="231">
        <f>IF(N380="sníž. přenesená",J380,0)</f>
        <v>0</v>
      </c>
      <c r="BI380" s="231">
        <f>IF(N380="nulová",J380,0)</f>
        <v>0</v>
      </c>
      <c r="BJ380" s="23" t="s">
        <v>80</v>
      </c>
      <c r="BK380" s="231">
        <f>ROUND(I380*H380,2)</f>
        <v>0</v>
      </c>
      <c r="BL380" s="23" t="s">
        <v>135</v>
      </c>
      <c r="BM380" s="23" t="s">
        <v>694</v>
      </c>
    </row>
    <row r="381" s="1" customFormat="1" ht="16.5" customHeight="1">
      <c r="B381" s="45"/>
      <c r="C381" s="268" t="s">
        <v>695</v>
      </c>
      <c r="D381" s="268" t="s">
        <v>401</v>
      </c>
      <c r="E381" s="269" t="s">
        <v>696</v>
      </c>
      <c r="F381" s="270" t="s">
        <v>697</v>
      </c>
      <c r="G381" s="271" t="s">
        <v>149</v>
      </c>
      <c r="H381" s="272">
        <v>4</v>
      </c>
      <c r="I381" s="273"/>
      <c r="J381" s="274">
        <f>ROUND(I381*H381,2)</f>
        <v>0</v>
      </c>
      <c r="K381" s="270" t="s">
        <v>21</v>
      </c>
      <c r="L381" s="275"/>
      <c r="M381" s="276" t="s">
        <v>21</v>
      </c>
      <c r="N381" s="277" t="s">
        <v>43</v>
      </c>
      <c r="O381" s="46"/>
      <c r="P381" s="229">
        <f>O381*H381</f>
        <v>0</v>
      </c>
      <c r="Q381" s="229">
        <v>0.16400000000000001</v>
      </c>
      <c r="R381" s="229">
        <f>Q381*H381</f>
        <v>0.65600000000000003</v>
      </c>
      <c r="S381" s="229">
        <v>0</v>
      </c>
      <c r="T381" s="230">
        <f>S381*H381</f>
        <v>0</v>
      </c>
      <c r="AR381" s="23" t="s">
        <v>167</v>
      </c>
      <c r="AT381" s="23" t="s">
        <v>401</v>
      </c>
      <c r="AU381" s="23" t="s">
        <v>82</v>
      </c>
      <c r="AY381" s="23" t="s">
        <v>128</v>
      </c>
      <c r="BE381" s="231">
        <f>IF(N381="základní",J381,0)</f>
        <v>0</v>
      </c>
      <c r="BF381" s="231">
        <f>IF(N381="snížená",J381,0)</f>
        <v>0</v>
      </c>
      <c r="BG381" s="231">
        <f>IF(N381="zákl. přenesená",J381,0)</f>
        <v>0</v>
      </c>
      <c r="BH381" s="231">
        <f>IF(N381="sníž. přenesená",J381,0)</f>
        <v>0</v>
      </c>
      <c r="BI381" s="231">
        <f>IF(N381="nulová",J381,0)</f>
        <v>0</v>
      </c>
      <c r="BJ381" s="23" t="s">
        <v>80</v>
      </c>
      <c r="BK381" s="231">
        <f>ROUND(I381*H381,2)</f>
        <v>0</v>
      </c>
      <c r="BL381" s="23" t="s">
        <v>135</v>
      </c>
      <c r="BM381" s="23" t="s">
        <v>698</v>
      </c>
    </row>
    <row r="382" s="1" customFormat="1" ht="25.5" customHeight="1">
      <c r="B382" s="45"/>
      <c r="C382" s="220" t="s">
        <v>699</v>
      </c>
      <c r="D382" s="220" t="s">
        <v>130</v>
      </c>
      <c r="E382" s="221" t="s">
        <v>700</v>
      </c>
      <c r="F382" s="222" t="s">
        <v>701</v>
      </c>
      <c r="G382" s="223" t="s">
        <v>203</v>
      </c>
      <c r="H382" s="224">
        <v>734</v>
      </c>
      <c r="I382" s="225"/>
      <c r="J382" s="226">
        <f>ROUND(I382*H382,2)</f>
        <v>0</v>
      </c>
      <c r="K382" s="222" t="s">
        <v>134</v>
      </c>
      <c r="L382" s="71"/>
      <c r="M382" s="227" t="s">
        <v>21</v>
      </c>
      <c r="N382" s="228" t="s">
        <v>43</v>
      </c>
      <c r="O382" s="46"/>
      <c r="P382" s="229">
        <f>O382*H382</f>
        <v>0</v>
      </c>
      <c r="Q382" s="229">
        <v>0</v>
      </c>
      <c r="R382" s="229">
        <f>Q382*H382</f>
        <v>0</v>
      </c>
      <c r="S382" s="229">
        <v>0</v>
      </c>
      <c r="T382" s="230">
        <f>S382*H382</f>
        <v>0</v>
      </c>
      <c r="AR382" s="23" t="s">
        <v>135</v>
      </c>
      <c r="AT382" s="23" t="s">
        <v>130</v>
      </c>
      <c r="AU382" s="23" t="s">
        <v>82</v>
      </c>
      <c r="AY382" s="23" t="s">
        <v>128</v>
      </c>
      <c r="BE382" s="231">
        <f>IF(N382="základní",J382,0)</f>
        <v>0</v>
      </c>
      <c r="BF382" s="231">
        <f>IF(N382="snížená",J382,0)</f>
        <v>0</v>
      </c>
      <c r="BG382" s="231">
        <f>IF(N382="zákl. přenesená",J382,0)</f>
        <v>0</v>
      </c>
      <c r="BH382" s="231">
        <f>IF(N382="sníž. přenesená",J382,0)</f>
        <v>0</v>
      </c>
      <c r="BI382" s="231">
        <f>IF(N382="nulová",J382,0)</f>
        <v>0</v>
      </c>
      <c r="BJ382" s="23" t="s">
        <v>80</v>
      </c>
      <c r="BK382" s="231">
        <f>ROUND(I382*H382,2)</f>
        <v>0</v>
      </c>
      <c r="BL382" s="23" t="s">
        <v>135</v>
      </c>
      <c r="BM382" s="23" t="s">
        <v>702</v>
      </c>
    </row>
    <row r="383" s="1" customFormat="1">
      <c r="B383" s="45"/>
      <c r="C383" s="73"/>
      <c r="D383" s="232" t="s">
        <v>137</v>
      </c>
      <c r="E383" s="73"/>
      <c r="F383" s="233" t="s">
        <v>703</v>
      </c>
      <c r="G383" s="73"/>
      <c r="H383" s="73"/>
      <c r="I383" s="190"/>
      <c r="J383" s="73"/>
      <c r="K383" s="73"/>
      <c r="L383" s="71"/>
      <c r="M383" s="234"/>
      <c r="N383" s="46"/>
      <c r="O383" s="46"/>
      <c r="P383" s="46"/>
      <c r="Q383" s="46"/>
      <c r="R383" s="46"/>
      <c r="S383" s="46"/>
      <c r="T383" s="94"/>
      <c r="AT383" s="23" t="s">
        <v>137</v>
      </c>
      <c r="AU383" s="23" t="s">
        <v>82</v>
      </c>
    </row>
    <row r="384" s="11" customFormat="1">
      <c r="B384" s="235"/>
      <c r="C384" s="236"/>
      <c r="D384" s="232" t="s">
        <v>139</v>
      </c>
      <c r="E384" s="237" t="s">
        <v>21</v>
      </c>
      <c r="F384" s="238" t="s">
        <v>704</v>
      </c>
      <c r="G384" s="236"/>
      <c r="H384" s="239">
        <v>734</v>
      </c>
      <c r="I384" s="240"/>
      <c r="J384" s="236"/>
      <c r="K384" s="236"/>
      <c r="L384" s="241"/>
      <c r="M384" s="242"/>
      <c r="N384" s="243"/>
      <c r="O384" s="243"/>
      <c r="P384" s="243"/>
      <c r="Q384" s="243"/>
      <c r="R384" s="243"/>
      <c r="S384" s="243"/>
      <c r="T384" s="244"/>
      <c r="AT384" s="245" t="s">
        <v>139</v>
      </c>
      <c r="AU384" s="245" t="s">
        <v>82</v>
      </c>
      <c r="AV384" s="11" t="s">
        <v>82</v>
      </c>
      <c r="AW384" s="11" t="s">
        <v>35</v>
      </c>
      <c r="AX384" s="11" t="s">
        <v>80</v>
      </c>
      <c r="AY384" s="245" t="s">
        <v>128</v>
      </c>
    </row>
    <row r="385" s="1" customFormat="1" ht="38.25" customHeight="1">
      <c r="B385" s="45"/>
      <c r="C385" s="220" t="s">
        <v>705</v>
      </c>
      <c r="D385" s="220" t="s">
        <v>130</v>
      </c>
      <c r="E385" s="221" t="s">
        <v>706</v>
      </c>
      <c r="F385" s="222" t="s">
        <v>707</v>
      </c>
      <c r="G385" s="223" t="s">
        <v>203</v>
      </c>
      <c r="H385" s="224">
        <v>734</v>
      </c>
      <c r="I385" s="225"/>
      <c r="J385" s="226">
        <f>ROUND(I385*H385,2)</f>
        <v>0</v>
      </c>
      <c r="K385" s="222" t="s">
        <v>134</v>
      </c>
      <c r="L385" s="71"/>
      <c r="M385" s="227" t="s">
        <v>21</v>
      </c>
      <c r="N385" s="228" t="s">
        <v>43</v>
      </c>
      <c r="O385" s="46"/>
      <c r="P385" s="229">
        <f>O385*H385</f>
        <v>0</v>
      </c>
      <c r="Q385" s="229">
        <v>0.00011</v>
      </c>
      <c r="R385" s="229">
        <f>Q385*H385</f>
        <v>0.080740000000000006</v>
      </c>
      <c r="S385" s="229">
        <v>0</v>
      </c>
      <c r="T385" s="230">
        <f>S385*H385</f>
        <v>0</v>
      </c>
      <c r="AR385" s="23" t="s">
        <v>135</v>
      </c>
      <c r="AT385" s="23" t="s">
        <v>130</v>
      </c>
      <c r="AU385" s="23" t="s">
        <v>82</v>
      </c>
      <c r="AY385" s="23" t="s">
        <v>128</v>
      </c>
      <c r="BE385" s="231">
        <f>IF(N385="základní",J385,0)</f>
        <v>0</v>
      </c>
      <c r="BF385" s="231">
        <f>IF(N385="snížená",J385,0)</f>
        <v>0</v>
      </c>
      <c r="BG385" s="231">
        <f>IF(N385="zákl. přenesená",J385,0)</f>
        <v>0</v>
      </c>
      <c r="BH385" s="231">
        <f>IF(N385="sníž. přenesená",J385,0)</f>
        <v>0</v>
      </c>
      <c r="BI385" s="231">
        <f>IF(N385="nulová",J385,0)</f>
        <v>0</v>
      </c>
      <c r="BJ385" s="23" t="s">
        <v>80</v>
      </c>
      <c r="BK385" s="231">
        <f>ROUND(I385*H385,2)</f>
        <v>0</v>
      </c>
      <c r="BL385" s="23" t="s">
        <v>135</v>
      </c>
      <c r="BM385" s="23" t="s">
        <v>708</v>
      </c>
    </row>
    <row r="386" s="1" customFormat="1">
      <c r="B386" s="45"/>
      <c r="C386" s="73"/>
      <c r="D386" s="232" t="s">
        <v>137</v>
      </c>
      <c r="E386" s="73"/>
      <c r="F386" s="233" t="s">
        <v>709</v>
      </c>
      <c r="G386" s="73"/>
      <c r="H386" s="73"/>
      <c r="I386" s="190"/>
      <c r="J386" s="73"/>
      <c r="K386" s="73"/>
      <c r="L386" s="71"/>
      <c r="M386" s="234"/>
      <c r="N386" s="46"/>
      <c r="O386" s="46"/>
      <c r="P386" s="46"/>
      <c r="Q386" s="46"/>
      <c r="R386" s="46"/>
      <c r="S386" s="46"/>
      <c r="T386" s="94"/>
      <c r="AT386" s="23" t="s">
        <v>137</v>
      </c>
      <c r="AU386" s="23" t="s">
        <v>82</v>
      </c>
    </row>
    <row r="387" s="11" customFormat="1">
      <c r="B387" s="235"/>
      <c r="C387" s="236"/>
      <c r="D387" s="232" t="s">
        <v>139</v>
      </c>
      <c r="E387" s="237" t="s">
        <v>21</v>
      </c>
      <c r="F387" s="238" t="s">
        <v>704</v>
      </c>
      <c r="G387" s="236"/>
      <c r="H387" s="239">
        <v>734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AT387" s="245" t="s">
        <v>139</v>
      </c>
      <c r="AU387" s="245" t="s">
        <v>82</v>
      </c>
      <c r="AV387" s="11" t="s">
        <v>82</v>
      </c>
      <c r="AW387" s="11" t="s">
        <v>35</v>
      </c>
      <c r="AX387" s="11" t="s">
        <v>80</v>
      </c>
      <c r="AY387" s="245" t="s">
        <v>128</v>
      </c>
    </row>
    <row r="388" s="1" customFormat="1" ht="38.25" customHeight="1">
      <c r="B388" s="45"/>
      <c r="C388" s="220" t="s">
        <v>710</v>
      </c>
      <c r="D388" s="220" t="s">
        <v>130</v>
      </c>
      <c r="E388" s="221" t="s">
        <v>711</v>
      </c>
      <c r="F388" s="222" t="s">
        <v>712</v>
      </c>
      <c r="G388" s="223" t="s">
        <v>203</v>
      </c>
      <c r="H388" s="224">
        <v>734</v>
      </c>
      <c r="I388" s="225"/>
      <c r="J388" s="226">
        <f>ROUND(I388*H388,2)</f>
        <v>0</v>
      </c>
      <c r="K388" s="222" t="s">
        <v>713</v>
      </c>
      <c r="L388" s="71"/>
      <c r="M388" s="227" t="s">
        <v>21</v>
      </c>
      <c r="N388" s="228" t="s">
        <v>43</v>
      </c>
      <c r="O388" s="46"/>
      <c r="P388" s="229">
        <f>O388*H388</f>
        <v>0</v>
      </c>
      <c r="Q388" s="229">
        <v>0.00060999999999999997</v>
      </c>
      <c r="R388" s="229">
        <f>Q388*H388</f>
        <v>0.44773999999999997</v>
      </c>
      <c r="S388" s="229">
        <v>0</v>
      </c>
      <c r="T388" s="230">
        <f>S388*H388</f>
        <v>0</v>
      </c>
      <c r="AR388" s="23" t="s">
        <v>135</v>
      </c>
      <c r="AT388" s="23" t="s">
        <v>130</v>
      </c>
      <c r="AU388" s="23" t="s">
        <v>82</v>
      </c>
      <c r="AY388" s="23" t="s">
        <v>128</v>
      </c>
      <c r="BE388" s="231">
        <f>IF(N388="základní",J388,0)</f>
        <v>0</v>
      </c>
      <c r="BF388" s="231">
        <f>IF(N388="snížená",J388,0)</f>
        <v>0</v>
      </c>
      <c r="BG388" s="231">
        <f>IF(N388="zákl. přenesená",J388,0)</f>
        <v>0</v>
      </c>
      <c r="BH388" s="231">
        <f>IF(N388="sníž. přenesená",J388,0)</f>
        <v>0</v>
      </c>
      <c r="BI388" s="231">
        <f>IF(N388="nulová",J388,0)</f>
        <v>0</v>
      </c>
      <c r="BJ388" s="23" t="s">
        <v>80</v>
      </c>
      <c r="BK388" s="231">
        <f>ROUND(I388*H388,2)</f>
        <v>0</v>
      </c>
      <c r="BL388" s="23" t="s">
        <v>135</v>
      </c>
      <c r="BM388" s="23" t="s">
        <v>714</v>
      </c>
    </row>
    <row r="389" s="1" customFormat="1">
      <c r="B389" s="45"/>
      <c r="C389" s="73"/>
      <c r="D389" s="232" t="s">
        <v>137</v>
      </c>
      <c r="E389" s="73"/>
      <c r="F389" s="233" t="s">
        <v>715</v>
      </c>
      <c r="G389" s="73"/>
      <c r="H389" s="73"/>
      <c r="I389" s="190"/>
      <c r="J389" s="73"/>
      <c r="K389" s="73"/>
      <c r="L389" s="71"/>
      <c r="M389" s="234"/>
      <c r="N389" s="46"/>
      <c r="O389" s="46"/>
      <c r="P389" s="46"/>
      <c r="Q389" s="46"/>
      <c r="R389" s="46"/>
      <c r="S389" s="46"/>
      <c r="T389" s="94"/>
      <c r="AT389" s="23" t="s">
        <v>137</v>
      </c>
      <c r="AU389" s="23" t="s">
        <v>82</v>
      </c>
    </row>
    <row r="390" s="11" customFormat="1">
      <c r="B390" s="235"/>
      <c r="C390" s="236"/>
      <c r="D390" s="232" t="s">
        <v>139</v>
      </c>
      <c r="E390" s="237" t="s">
        <v>21</v>
      </c>
      <c r="F390" s="238" t="s">
        <v>716</v>
      </c>
      <c r="G390" s="236"/>
      <c r="H390" s="239">
        <v>734</v>
      </c>
      <c r="I390" s="240"/>
      <c r="J390" s="236"/>
      <c r="K390" s="236"/>
      <c r="L390" s="241"/>
      <c r="M390" s="242"/>
      <c r="N390" s="243"/>
      <c r="O390" s="243"/>
      <c r="P390" s="243"/>
      <c r="Q390" s="243"/>
      <c r="R390" s="243"/>
      <c r="S390" s="243"/>
      <c r="T390" s="244"/>
      <c r="AT390" s="245" t="s">
        <v>139</v>
      </c>
      <c r="AU390" s="245" t="s">
        <v>82</v>
      </c>
      <c r="AV390" s="11" t="s">
        <v>82</v>
      </c>
      <c r="AW390" s="11" t="s">
        <v>35</v>
      </c>
      <c r="AX390" s="11" t="s">
        <v>80</v>
      </c>
      <c r="AY390" s="245" t="s">
        <v>128</v>
      </c>
    </row>
    <row r="391" s="1" customFormat="1" ht="25.5" customHeight="1">
      <c r="B391" s="45"/>
      <c r="C391" s="220" t="s">
        <v>717</v>
      </c>
      <c r="D391" s="220" t="s">
        <v>130</v>
      </c>
      <c r="E391" s="221" t="s">
        <v>718</v>
      </c>
      <c r="F391" s="222" t="s">
        <v>719</v>
      </c>
      <c r="G391" s="223" t="s">
        <v>203</v>
      </c>
      <c r="H391" s="224">
        <v>667</v>
      </c>
      <c r="I391" s="225"/>
      <c r="J391" s="226">
        <f>ROUND(I391*H391,2)</f>
        <v>0</v>
      </c>
      <c r="K391" s="222" t="s">
        <v>134</v>
      </c>
      <c r="L391" s="71"/>
      <c r="M391" s="227" t="s">
        <v>21</v>
      </c>
      <c r="N391" s="228" t="s">
        <v>43</v>
      </c>
      <c r="O391" s="46"/>
      <c r="P391" s="229">
        <f>O391*H391</f>
        <v>0</v>
      </c>
      <c r="Q391" s="229">
        <v>0</v>
      </c>
      <c r="R391" s="229">
        <f>Q391*H391</f>
        <v>0</v>
      </c>
      <c r="S391" s="229">
        <v>0</v>
      </c>
      <c r="T391" s="230">
        <f>S391*H391</f>
        <v>0</v>
      </c>
      <c r="AR391" s="23" t="s">
        <v>135</v>
      </c>
      <c r="AT391" s="23" t="s">
        <v>130</v>
      </c>
      <c r="AU391" s="23" t="s">
        <v>82</v>
      </c>
      <c r="AY391" s="23" t="s">
        <v>128</v>
      </c>
      <c r="BE391" s="231">
        <f>IF(N391="základní",J391,0)</f>
        <v>0</v>
      </c>
      <c r="BF391" s="231">
        <f>IF(N391="snížená",J391,0)</f>
        <v>0</v>
      </c>
      <c r="BG391" s="231">
        <f>IF(N391="zákl. přenesená",J391,0)</f>
        <v>0</v>
      </c>
      <c r="BH391" s="231">
        <f>IF(N391="sníž. přenesená",J391,0)</f>
        <v>0</v>
      </c>
      <c r="BI391" s="231">
        <f>IF(N391="nulová",J391,0)</f>
        <v>0</v>
      </c>
      <c r="BJ391" s="23" t="s">
        <v>80</v>
      </c>
      <c r="BK391" s="231">
        <f>ROUND(I391*H391,2)</f>
        <v>0</v>
      </c>
      <c r="BL391" s="23" t="s">
        <v>135</v>
      </c>
      <c r="BM391" s="23" t="s">
        <v>720</v>
      </c>
    </row>
    <row r="392" s="1" customFormat="1">
      <c r="B392" s="45"/>
      <c r="C392" s="73"/>
      <c r="D392" s="232" t="s">
        <v>137</v>
      </c>
      <c r="E392" s="73"/>
      <c r="F392" s="233" t="s">
        <v>721</v>
      </c>
      <c r="G392" s="73"/>
      <c r="H392" s="73"/>
      <c r="I392" s="190"/>
      <c r="J392" s="73"/>
      <c r="K392" s="73"/>
      <c r="L392" s="71"/>
      <c r="M392" s="234"/>
      <c r="N392" s="46"/>
      <c r="O392" s="46"/>
      <c r="P392" s="46"/>
      <c r="Q392" s="46"/>
      <c r="R392" s="46"/>
      <c r="S392" s="46"/>
      <c r="T392" s="94"/>
      <c r="AT392" s="23" t="s">
        <v>137</v>
      </c>
      <c r="AU392" s="23" t="s">
        <v>82</v>
      </c>
    </row>
    <row r="393" s="11" customFormat="1">
      <c r="B393" s="235"/>
      <c r="C393" s="236"/>
      <c r="D393" s="232" t="s">
        <v>139</v>
      </c>
      <c r="E393" s="237" t="s">
        <v>21</v>
      </c>
      <c r="F393" s="238" t="s">
        <v>722</v>
      </c>
      <c r="G393" s="236"/>
      <c r="H393" s="239">
        <v>667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AT393" s="245" t="s">
        <v>139</v>
      </c>
      <c r="AU393" s="245" t="s">
        <v>82</v>
      </c>
      <c r="AV393" s="11" t="s">
        <v>82</v>
      </c>
      <c r="AW393" s="11" t="s">
        <v>35</v>
      </c>
      <c r="AX393" s="11" t="s">
        <v>80</v>
      </c>
      <c r="AY393" s="245" t="s">
        <v>128</v>
      </c>
    </row>
    <row r="394" s="1" customFormat="1" ht="16.5" customHeight="1">
      <c r="B394" s="45"/>
      <c r="C394" s="220" t="s">
        <v>723</v>
      </c>
      <c r="D394" s="220" t="s">
        <v>130</v>
      </c>
      <c r="E394" s="221" t="s">
        <v>724</v>
      </c>
      <c r="F394" s="222" t="s">
        <v>725</v>
      </c>
      <c r="G394" s="223" t="s">
        <v>215</v>
      </c>
      <c r="H394" s="224">
        <v>6</v>
      </c>
      <c r="I394" s="225"/>
      <c r="J394" s="226">
        <f>ROUND(I394*H394,2)</f>
        <v>0</v>
      </c>
      <c r="K394" s="222" t="s">
        <v>134</v>
      </c>
      <c r="L394" s="71"/>
      <c r="M394" s="227" t="s">
        <v>21</v>
      </c>
      <c r="N394" s="228" t="s">
        <v>43</v>
      </c>
      <c r="O394" s="46"/>
      <c r="P394" s="229">
        <f>O394*H394</f>
        <v>0</v>
      </c>
      <c r="Q394" s="229">
        <v>0</v>
      </c>
      <c r="R394" s="229">
        <f>Q394*H394</f>
        <v>0</v>
      </c>
      <c r="S394" s="229">
        <v>2.5</v>
      </c>
      <c r="T394" s="230">
        <f>S394*H394</f>
        <v>15</v>
      </c>
      <c r="AR394" s="23" t="s">
        <v>135</v>
      </c>
      <c r="AT394" s="23" t="s">
        <v>130</v>
      </c>
      <c r="AU394" s="23" t="s">
        <v>82</v>
      </c>
      <c r="AY394" s="23" t="s">
        <v>128</v>
      </c>
      <c r="BE394" s="231">
        <f>IF(N394="základní",J394,0)</f>
        <v>0</v>
      </c>
      <c r="BF394" s="231">
        <f>IF(N394="snížená",J394,0)</f>
        <v>0</v>
      </c>
      <c r="BG394" s="231">
        <f>IF(N394="zákl. přenesená",J394,0)</f>
        <v>0</v>
      </c>
      <c r="BH394" s="231">
        <f>IF(N394="sníž. přenesená",J394,0)</f>
        <v>0</v>
      </c>
      <c r="BI394" s="231">
        <f>IF(N394="nulová",J394,0)</f>
        <v>0</v>
      </c>
      <c r="BJ394" s="23" t="s">
        <v>80</v>
      </c>
      <c r="BK394" s="231">
        <f>ROUND(I394*H394,2)</f>
        <v>0</v>
      </c>
      <c r="BL394" s="23" t="s">
        <v>135</v>
      </c>
      <c r="BM394" s="23" t="s">
        <v>726</v>
      </c>
    </row>
    <row r="395" s="11" customFormat="1">
      <c r="B395" s="235"/>
      <c r="C395" s="236"/>
      <c r="D395" s="232" t="s">
        <v>139</v>
      </c>
      <c r="E395" s="237" t="s">
        <v>21</v>
      </c>
      <c r="F395" s="238" t="s">
        <v>727</v>
      </c>
      <c r="G395" s="236"/>
      <c r="H395" s="239">
        <v>6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AT395" s="245" t="s">
        <v>139</v>
      </c>
      <c r="AU395" s="245" t="s">
        <v>82</v>
      </c>
      <c r="AV395" s="11" t="s">
        <v>82</v>
      </c>
      <c r="AW395" s="11" t="s">
        <v>35</v>
      </c>
      <c r="AX395" s="11" t="s">
        <v>80</v>
      </c>
      <c r="AY395" s="245" t="s">
        <v>128</v>
      </c>
    </row>
    <row r="396" s="1" customFormat="1" ht="25.5" customHeight="1">
      <c r="B396" s="45"/>
      <c r="C396" s="220" t="s">
        <v>728</v>
      </c>
      <c r="D396" s="220" t="s">
        <v>130</v>
      </c>
      <c r="E396" s="221" t="s">
        <v>729</v>
      </c>
      <c r="F396" s="222" t="s">
        <v>730</v>
      </c>
      <c r="G396" s="223" t="s">
        <v>215</v>
      </c>
      <c r="H396" s="224">
        <v>12.800000000000001</v>
      </c>
      <c r="I396" s="225"/>
      <c r="J396" s="226">
        <f>ROUND(I396*H396,2)</f>
        <v>0</v>
      </c>
      <c r="K396" s="222" t="s">
        <v>134</v>
      </c>
      <c r="L396" s="71"/>
      <c r="M396" s="227" t="s">
        <v>21</v>
      </c>
      <c r="N396" s="228" t="s">
        <v>43</v>
      </c>
      <c r="O396" s="46"/>
      <c r="P396" s="229">
        <f>O396*H396</f>
        <v>0</v>
      </c>
      <c r="Q396" s="229">
        <v>0</v>
      </c>
      <c r="R396" s="229">
        <f>Q396*H396</f>
        <v>0</v>
      </c>
      <c r="S396" s="229">
        <v>2.27</v>
      </c>
      <c r="T396" s="230">
        <f>S396*H396</f>
        <v>29.056000000000001</v>
      </c>
      <c r="AR396" s="23" t="s">
        <v>135</v>
      </c>
      <c r="AT396" s="23" t="s">
        <v>130</v>
      </c>
      <c r="AU396" s="23" t="s">
        <v>82</v>
      </c>
      <c r="AY396" s="23" t="s">
        <v>128</v>
      </c>
      <c r="BE396" s="231">
        <f>IF(N396="základní",J396,0)</f>
        <v>0</v>
      </c>
      <c r="BF396" s="231">
        <f>IF(N396="snížená",J396,0)</f>
        <v>0</v>
      </c>
      <c r="BG396" s="231">
        <f>IF(N396="zákl. přenesená",J396,0)</f>
        <v>0</v>
      </c>
      <c r="BH396" s="231">
        <f>IF(N396="sníž. přenesená",J396,0)</f>
        <v>0</v>
      </c>
      <c r="BI396" s="231">
        <f>IF(N396="nulová",J396,0)</f>
        <v>0</v>
      </c>
      <c r="BJ396" s="23" t="s">
        <v>80</v>
      </c>
      <c r="BK396" s="231">
        <f>ROUND(I396*H396,2)</f>
        <v>0</v>
      </c>
      <c r="BL396" s="23" t="s">
        <v>135</v>
      </c>
      <c r="BM396" s="23" t="s">
        <v>731</v>
      </c>
    </row>
    <row r="397" s="1" customFormat="1">
      <c r="B397" s="45"/>
      <c r="C397" s="73"/>
      <c r="D397" s="232" t="s">
        <v>137</v>
      </c>
      <c r="E397" s="73"/>
      <c r="F397" s="233" t="s">
        <v>732</v>
      </c>
      <c r="G397" s="73"/>
      <c r="H397" s="73"/>
      <c r="I397" s="190"/>
      <c r="J397" s="73"/>
      <c r="K397" s="73"/>
      <c r="L397" s="71"/>
      <c r="M397" s="234"/>
      <c r="N397" s="46"/>
      <c r="O397" s="46"/>
      <c r="P397" s="46"/>
      <c r="Q397" s="46"/>
      <c r="R397" s="46"/>
      <c r="S397" s="46"/>
      <c r="T397" s="94"/>
      <c r="AT397" s="23" t="s">
        <v>137</v>
      </c>
      <c r="AU397" s="23" t="s">
        <v>82</v>
      </c>
    </row>
    <row r="398" s="11" customFormat="1">
      <c r="B398" s="235"/>
      <c r="C398" s="236"/>
      <c r="D398" s="232" t="s">
        <v>139</v>
      </c>
      <c r="E398" s="237" t="s">
        <v>21</v>
      </c>
      <c r="F398" s="238" t="s">
        <v>733</v>
      </c>
      <c r="G398" s="236"/>
      <c r="H398" s="239">
        <v>12.800000000000001</v>
      </c>
      <c r="I398" s="240"/>
      <c r="J398" s="236"/>
      <c r="K398" s="236"/>
      <c r="L398" s="241"/>
      <c r="M398" s="242"/>
      <c r="N398" s="243"/>
      <c r="O398" s="243"/>
      <c r="P398" s="243"/>
      <c r="Q398" s="243"/>
      <c r="R398" s="243"/>
      <c r="S398" s="243"/>
      <c r="T398" s="244"/>
      <c r="AT398" s="245" t="s">
        <v>139</v>
      </c>
      <c r="AU398" s="245" t="s">
        <v>82</v>
      </c>
      <c r="AV398" s="11" t="s">
        <v>82</v>
      </c>
      <c r="AW398" s="11" t="s">
        <v>35</v>
      </c>
      <c r="AX398" s="11" t="s">
        <v>80</v>
      </c>
      <c r="AY398" s="245" t="s">
        <v>128</v>
      </c>
    </row>
    <row r="399" s="1" customFormat="1" ht="38.25" customHeight="1">
      <c r="B399" s="45"/>
      <c r="C399" s="220" t="s">
        <v>734</v>
      </c>
      <c r="D399" s="220" t="s">
        <v>130</v>
      </c>
      <c r="E399" s="221" t="s">
        <v>735</v>
      </c>
      <c r="F399" s="222" t="s">
        <v>736</v>
      </c>
      <c r="G399" s="223" t="s">
        <v>203</v>
      </c>
      <c r="H399" s="224">
        <v>40</v>
      </c>
      <c r="I399" s="225"/>
      <c r="J399" s="226">
        <f>ROUND(I399*H399,2)</f>
        <v>0</v>
      </c>
      <c r="K399" s="222" t="s">
        <v>134</v>
      </c>
      <c r="L399" s="71"/>
      <c r="M399" s="227" t="s">
        <v>21</v>
      </c>
      <c r="N399" s="228" t="s">
        <v>43</v>
      </c>
      <c r="O399" s="46"/>
      <c r="P399" s="229">
        <f>O399*H399</f>
        <v>0</v>
      </c>
      <c r="Q399" s="229">
        <v>0</v>
      </c>
      <c r="R399" s="229">
        <f>Q399*H399</f>
        <v>0</v>
      </c>
      <c r="S399" s="229">
        <v>0</v>
      </c>
      <c r="T399" s="230">
        <f>S399*H399</f>
        <v>0</v>
      </c>
      <c r="AR399" s="23" t="s">
        <v>135</v>
      </c>
      <c r="AT399" s="23" t="s">
        <v>130</v>
      </c>
      <c r="AU399" s="23" t="s">
        <v>82</v>
      </c>
      <c r="AY399" s="23" t="s">
        <v>128</v>
      </c>
      <c r="BE399" s="231">
        <f>IF(N399="základní",J399,0)</f>
        <v>0</v>
      </c>
      <c r="BF399" s="231">
        <f>IF(N399="snížená",J399,0)</f>
        <v>0</v>
      </c>
      <c r="BG399" s="231">
        <f>IF(N399="zákl. přenesená",J399,0)</f>
        <v>0</v>
      </c>
      <c r="BH399" s="231">
        <f>IF(N399="sníž. přenesená",J399,0)</f>
        <v>0</v>
      </c>
      <c r="BI399" s="231">
        <f>IF(N399="nulová",J399,0)</f>
        <v>0</v>
      </c>
      <c r="BJ399" s="23" t="s">
        <v>80</v>
      </c>
      <c r="BK399" s="231">
        <f>ROUND(I399*H399,2)</f>
        <v>0</v>
      </c>
      <c r="BL399" s="23" t="s">
        <v>135</v>
      </c>
      <c r="BM399" s="23" t="s">
        <v>737</v>
      </c>
    </row>
    <row r="400" s="11" customFormat="1">
      <c r="B400" s="235"/>
      <c r="C400" s="236"/>
      <c r="D400" s="232" t="s">
        <v>139</v>
      </c>
      <c r="E400" s="237" t="s">
        <v>21</v>
      </c>
      <c r="F400" s="238" t="s">
        <v>738</v>
      </c>
      <c r="G400" s="236"/>
      <c r="H400" s="239">
        <v>40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AT400" s="245" t="s">
        <v>139</v>
      </c>
      <c r="AU400" s="245" t="s">
        <v>82</v>
      </c>
      <c r="AV400" s="11" t="s">
        <v>82</v>
      </c>
      <c r="AW400" s="11" t="s">
        <v>35</v>
      </c>
      <c r="AX400" s="11" t="s">
        <v>80</v>
      </c>
      <c r="AY400" s="245" t="s">
        <v>128</v>
      </c>
    </row>
    <row r="401" s="10" customFormat="1" ht="29.88" customHeight="1">
      <c r="B401" s="204"/>
      <c r="C401" s="205"/>
      <c r="D401" s="206" t="s">
        <v>71</v>
      </c>
      <c r="E401" s="218" t="s">
        <v>739</v>
      </c>
      <c r="F401" s="218" t="s">
        <v>740</v>
      </c>
      <c r="G401" s="205"/>
      <c r="H401" s="205"/>
      <c r="I401" s="208"/>
      <c r="J401" s="219">
        <f>BK401</f>
        <v>0</v>
      </c>
      <c r="K401" s="205"/>
      <c r="L401" s="210"/>
      <c r="M401" s="211"/>
      <c r="N401" s="212"/>
      <c r="O401" s="212"/>
      <c r="P401" s="213">
        <f>SUM(P402:P441)</f>
        <v>0</v>
      </c>
      <c r="Q401" s="212"/>
      <c r="R401" s="213">
        <f>SUM(R402:R441)</f>
        <v>0</v>
      </c>
      <c r="S401" s="212"/>
      <c r="T401" s="214">
        <f>SUM(T402:T441)</f>
        <v>0</v>
      </c>
      <c r="AR401" s="215" t="s">
        <v>80</v>
      </c>
      <c r="AT401" s="216" t="s">
        <v>71</v>
      </c>
      <c r="AU401" s="216" t="s">
        <v>80</v>
      </c>
      <c r="AY401" s="215" t="s">
        <v>128</v>
      </c>
      <c r="BK401" s="217">
        <f>SUM(BK402:BK441)</f>
        <v>0</v>
      </c>
    </row>
    <row r="402" s="1" customFormat="1" ht="25.5" customHeight="1">
      <c r="B402" s="45"/>
      <c r="C402" s="220" t="s">
        <v>741</v>
      </c>
      <c r="D402" s="220" t="s">
        <v>130</v>
      </c>
      <c r="E402" s="221" t="s">
        <v>742</v>
      </c>
      <c r="F402" s="222" t="s">
        <v>743</v>
      </c>
      <c r="G402" s="223" t="s">
        <v>363</v>
      </c>
      <c r="H402" s="224">
        <v>54.066000000000002</v>
      </c>
      <c r="I402" s="225"/>
      <c r="J402" s="226">
        <f>ROUND(I402*H402,2)</f>
        <v>0</v>
      </c>
      <c r="K402" s="222" t="s">
        <v>134</v>
      </c>
      <c r="L402" s="71"/>
      <c r="M402" s="227" t="s">
        <v>21</v>
      </c>
      <c r="N402" s="228" t="s">
        <v>43</v>
      </c>
      <c r="O402" s="46"/>
      <c r="P402" s="229">
        <f>O402*H402</f>
        <v>0</v>
      </c>
      <c r="Q402" s="229">
        <v>0</v>
      </c>
      <c r="R402" s="229">
        <f>Q402*H402</f>
        <v>0</v>
      </c>
      <c r="S402" s="229">
        <v>0</v>
      </c>
      <c r="T402" s="230">
        <f>S402*H402</f>
        <v>0</v>
      </c>
      <c r="AR402" s="23" t="s">
        <v>135</v>
      </c>
      <c r="AT402" s="23" t="s">
        <v>130</v>
      </c>
      <c r="AU402" s="23" t="s">
        <v>82</v>
      </c>
      <c r="AY402" s="23" t="s">
        <v>128</v>
      </c>
      <c r="BE402" s="231">
        <f>IF(N402="základní",J402,0)</f>
        <v>0</v>
      </c>
      <c r="BF402" s="231">
        <f>IF(N402="snížená",J402,0)</f>
        <v>0</v>
      </c>
      <c r="BG402" s="231">
        <f>IF(N402="zákl. přenesená",J402,0)</f>
        <v>0</v>
      </c>
      <c r="BH402" s="231">
        <f>IF(N402="sníž. přenesená",J402,0)</f>
        <v>0</v>
      </c>
      <c r="BI402" s="231">
        <f>IF(N402="nulová",J402,0)</f>
        <v>0</v>
      </c>
      <c r="BJ402" s="23" t="s">
        <v>80</v>
      </c>
      <c r="BK402" s="231">
        <f>ROUND(I402*H402,2)</f>
        <v>0</v>
      </c>
      <c r="BL402" s="23" t="s">
        <v>135</v>
      </c>
      <c r="BM402" s="23" t="s">
        <v>744</v>
      </c>
    </row>
    <row r="403" s="1" customFormat="1">
      <c r="B403" s="45"/>
      <c r="C403" s="73"/>
      <c r="D403" s="232" t="s">
        <v>137</v>
      </c>
      <c r="E403" s="73"/>
      <c r="F403" s="233" t="s">
        <v>745</v>
      </c>
      <c r="G403" s="73"/>
      <c r="H403" s="73"/>
      <c r="I403" s="190"/>
      <c r="J403" s="73"/>
      <c r="K403" s="73"/>
      <c r="L403" s="71"/>
      <c r="M403" s="234"/>
      <c r="N403" s="46"/>
      <c r="O403" s="46"/>
      <c r="P403" s="46"/>
      <c r="Q403" s="46"/>
      <c r="R403" s="46"/>
      <c r="S403" s="46"/>
      <c r="T403" s="94"/>
      <c r="AT403" s="23" t="s">
        <v>137</v>
      </c>
      <c r="AU403" s="23" t="s">
        <v>82</v>
      </c>
    </row>
    <row r="404" s="11" customFormat="1">
      <c r="B404" s="235"/>
      <c r="C404" s="236"/>
      <c r="D404" s="232" t="s">
        <v>139</v>
      </c>
      <c r="E404" s="237" t="s">
        <v>21</v>
      </c>
      <c r="F404" s="238" t="s">
        <v>746</v>
      </c>
      <c r="G404" s="236"/>
      <c r="H404" s="239">
        <v>0.65000000000000002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AT404" s="245" t="s">
        <v>139</v>
      </c>
      <c r="AU404" s="245" t="s">
        <v>82</v>
      </c>
      <c r="AV404" s="11" t="s">
        <v>82</v>
      </c>
      <c r="AW404" s="11" t="s">
        <v>35</v>
      </c>
      <c r="AX404" s="11" t="s">
        <v>72</v>
      </c>
      <c r="AY404" s="245" t="s">
        <v>128</v>
      </c>
    </row>
    <row r="405" s="11" customFormat="1">
      <c r="B405" s="235"/>
      <c r="C405" s="236"/>
      <c r="D405" s="232" t="s">
        <v>139</v>
      </c>
      <c r="E405" s="237" t="s">
        <v>21</v>
      </c>
      <c r="F405" s="238" t="s">
        <v>747</v>
      </c>
      <c r="G405" s="236"/>
      <c r="H405" s="239">
        <v>15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AT405" s="245" t="s">
        <v>139</v>
      </c>
      <c r="AU405" s="245" t="s">
        <v>82</v>
      </c>
      <c r="AV405" s="11" t="s">
        <v>82</v>
      </c>
      <c r="AW405" s="11" t="s">
        <v>35</v>
      </c>
      <c r="AX405" s="11" t="s">
        <v>72</v>
      </c>
      <c r="AY405" s="245" t="s">
        <v>128</v>
      </c>
    </row>
    <row r="406" s="11" customFormat="1">
      <c r="B406" s="235"/>
      <c r="C406" s="236"/>
      <c r="D406" s="232" t="s">
        <v>139</v>
      </c>
      <c r="E406" s="237" t="s">
        <v>21</v>
      </c>
      <c r="F406" s="238" t="s">
        <v>748</v>
      </c>
      <c r="G406" s="236"/>
      <c r="H406" s="239">
        <v>29.056000000000001</v>
      </c>
      <c r="I406" s="240"/>
      <c r="J406" s="236"/>
      <c r="K406" s="236"/>
      <c r="L406" s="241"/>
      <c r="M406" s="242"/>
      <c r="N406" s="243"/>
      <c r="O406" s="243"/>
      <c r="P406" s="243"/>
      <c r="Q406" s="243"/>
      <c r="R406" s="243"/>
      <c r="S406" s="243"/>
      <c r="T406" s="244"/>
      <c r="AT406" s="245" t="s">
        <v>139</v>
      </c>
      <c r="AU406" s="245" t="s">
        <v>82</v>
      </c>
      <c r="AV406" s="11" t="s">
        <v>82</v>
      </c>
      <c r="AW406" s="11" t="s">
        <v>35</v>
      </c>
      <c r="AX406" s="11" t="s">
        <v>72</v>
      </c>
      <c r="AY406" s="245" t="s">
        <v>128</v>
      </c>
    </row>
    <row r="407" s="11" customFormat="1">
      <c r="B407" s="235"/>
      <c r="C407" s="236"/>
      <c r="D407" s="232" t="s">
        <v>139</v>
      </c>
      <c r="E407" s="237" t="s">
        <v>21</v>
      </c>
      <c r="F407" s="238" t="s">
        <v>749</v>
      </c>
      <c r="G407" s="236"/>
      <c r="H407" s="239">
        <v>9.3599999999999994</v>
      </c>
      <c r="I407" s="240"/>
      <c r="J407" s="236"/>
      <c r="K407" s="236"/>
      <c r="L407" s="241"/>
      <c r="M407" s="242"/>
      <c r="N407" s="243"/>
      <c r="O407" s="243"/>
      <c r="P407" s="243"/>
      <c r="Q407" s="243"/>
      <c r="R407" s="243"/>
      <c r="S407" s="243"/>
      <c r="T407" s="244"/>
      <c r="AT407" s="245" t="s">
        <v>139</v>
      </c>
      <c r="AU407" s="245" t="s">
        <v>82</v>
      </c>
      <c r="AV407" s="11" t="s">
        <v>82</v>
      </c>
      <c r="AW407" s="11" t="s">
        <v>35</v>
      </c>
      <c r="AX407" s="11" t="s">
        <v>72</v>
      </c>
      <c r="AY407" s="245" t="s">
        <v>128</v>
      </c>
    </row>
    <row r="408" s="12" customFormat="1">
      <c r="B408" s="246"/>
      <c r="C408" s="247"/>
      <c r="D408" s="232" t="s">
        <v>139</v>
      </c>
      <c r="E408" s="248" t="s">
        <v>21</v>
      </c>
      <c r="F408" s="249" t="s">
        <v>241</v>
      </c>
      <c r="G408" s="247"/>
      <c r="H408" s="250">
        <v>54.066000000000002</v>
      </c>
      <c r="I408" s="251"/>
      <c r="J408" s="247"/>
      <c r="K408" s="247"/>
      <c r="L408" s="252"/>
      <c r="M408" s="253"/>
      <c r="N408" s="254"/>
      <c r="O408" s="254"/>
      <c r="P408" s="254"/>
      <c r="Q408" s="254"/>
      <c r="R408" s="254"/>
      <c r="S408" s="254"/>
      <c r="T408" s="255"/>
      <c r="AT408" s="256" t="s">
        <v>139</v>
      </c>
      <c r="AU408" s="256" t="s">
        <v>82</v>
      </c>
      <c r="AV408" s="12" t="s">
        <v>135</v>
      </c>
      <c r="AW408" s="12" t="s">
        <v>35</v>
      </c>
      <c r="AX408" s="12" t="s">
        <v>80</v>
      </c>
      <c r="AY408" s="256" t="s">
        <v>128</v>
      </c>
    </row>
    <row r="409" s="1" customFormat="1" ht="25.5" customHeight="1">
      <c r="B409" s="45"/>
      <c r="C409" s="220" t="s">
        <v>750</v>
      </c>
      <c r="D409" s="220" t="s">
        <v>130</v>
      </c>
      <c r="E409" s="221" t="s">
        <v>751</v>
      </c>
      <c r="F409" s="222" t="s">
        <v>752</v>
      </c>
      <c r="G409" s="223" t="s">
        <v>363</v>
      </c>
      <c r="H409" s="224">
        <v>1027.2539999999999</v>
      </c>
      <c r="I409" s="225"/>
      <c r="J409" s="226">
        <f>ROUND(I409*H409,2)</f>
        <v>0</v>
      </c>
      <c r="K409" s="222" t="s">
        <v>134</v>
      </c>
      <c r="L409" s="71"/>
      <c r="M409" s="227" t="s">
        <v>21</v>
      </c>
      <c r="N409" s="228" t="s">
        <v>43</v>
      </c>
      <c r="O409" s="46"/>
      <c r="P409" s="229">
        <f>O409*H409</f>
        <v>0</v>
      </c>
      <c r="Q409" s="229">
        <v>0</v>
      </c>
      <c r="R409" s="229">
        <f>Q409*H409</f>
        <v>0</v>
      </c>
      <c r="S409" s="229">
        <v>0</v>
      </c>
      <c r="T409" s="230">
        <f>S409*H409</f>
        <v>0</v>
      </c>
      <c r="AR409" s="23" t="s">
        <v>135</v>
      </c>
      <c r="AT409" s="23" t="s">
        <v>130</v>
      </c>
      <c r="AU409" s="23" t="s">
        <v>82</v>
      </c>
      <c r="AY409" s="23" t="s">
        <v>128</v>
      </c>
      <c r="BE409" s="231">
        <f>IF(N409="základní",J409,0)</f>
        <v>0</v>
      </c>
      <c r="BF409" s="231">
        <f>IF(N409="snížená",J409,0)</f>
        <v>0</v>
      </c>
      <c r="BG409" s="231">
        <f>IF(N409="zákl. přenesená",J409,0)</f>
        <v>0</v>
      </c>
      <c r="BH409" s="231">
        <f>IF(N409="sníž. přenesená",J409,0)</f>
        <v>0</v>
      </c>
      <c r="BI409" s="231">
        <f>IF(N409="nulová",J409,0)</f>
        <v>0</v>
      </c>
      <c r="BJ409" s="23" t="s">
        <v>80</v>
      </c>
      <c r="BK409" s="231">
        <f>ROUND(I409*H409,2)</f>
        <v>0</v>
      </c>
      <c r="BL409" s="23" t="s">
        <v>135</v>
      </c>
      <c r="BM409" s="23" t="s">
        <v>753</v>
      </c>
    </row>
    <row r="410" s="1" customFormat="1">
      <c r="B410" s="45"/>
      <c r="C410" s="73"/>
      <c r="D410" s="232" t="s">
        <v>137</v>
      </c>
      <c r="E410" s="73"/>
      <c r="F410" s="233" t="s">
        <v>745</v>
      </c>
      <c r="G410" s="73"/>
      <c r="H410" s="73"/>
      <c r="I410" s="190"/>
      <c r="J410" s="73"/>
      <c r="K410" s="73"/>
      <c r="L410" s="71"/>
      <c r="M410" s="234"/>
      <c r="N410" s="46"/>
      <c r="O410" s="46"/>
      <c r="P410" s="46"/>
      <c r="Q410" s="46"/>
      <c r="R410" s="46"/>
      <c r="S410" s="46"/>
      <c r="T410" s="94"/>
      <c r="AT410" s="23" t="s">
        <v>137</v>
      </c>
      <c r="AU410" s="23" t="s">
        <v>82</v>
      </c>
    </row>
    <row r="411" s="11" customFormat="1">
      <c r="B411" s="235"/>
      <c r="C411" s="236"/>
      <c r="D411" s="232" t="s">
        <v>139</v>
      </c>
      <c r="E411" s="236"/>
      <c r="F411" s="238" t="s">
        <v>754</v>
      </c>
      <c r="G411" s="236"/>
      <c r="H411" s="239">
        <v>1027.2539999999999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AT411" s="245" t="s">
        <v>139</v>
      </c>
      <c r="AU411" s="245" t="s">
        <v>82</v>
      </c>
      <c r="AV411" s="11" t="s">
        <v>82</v>
      </c>
      <c r="AW411" s="11" t="s">
        <v>6</v>
      </c>
      <c r="AX411" s="11" t="s">
        <v>80</v>
      </c>
      <c r="AY411" s="245" t="s">
        <v>128</v>
      </c>
    </row>
    <row r="412" s="1" customFormat="1" ht="25.5" customHeight="1">
      <c r="B412" s="45"/>
      <c r="C412" s="220" t="s">
        <v>755</v>
      </c>
      <c r="D412" s="220" t="s">
        <v>130</v>
      </c>
      <c r="E412" s="221" t="s">
        <v>756</v>
      </c>
      <c r="F412" s="222" t="s">
        <v>757</v>
      </c>
      <c r="G412" s="223" t="s">
        <v>363</v>
      </c>
      <c r="H412" s="224">
        <v>44.055999999999997</v>
      </c>
      <c r="I412" s="225"/>
      <c r="J412" s="226">
        <f>ROUND(I412*H412,2)</f>
        <v>0</v>
      </c>
      <c r="K412" s="222" t="s">
        <v>21</v>
      </c>
      <c r="L412" s="71"/>
      <c r="M412" s="227" t="s">
        <v>21</v>
      </c>
      <c r="N412" s="228" t="s">
        <v>43</v>
      </c>
      <c r="O412" s="46"/>
      <c r="P412" s="229">
        <f>O412*H412</f>
        <v>0</v>
      </c>
      <c r="Q412" s="229">
        <v>0</v>
      </c>
      <c r="R412" s="229">
        <f>Q412*H412</f>
        <v>0</v>
      </c>
      <c r="S412" s="229">
        <v>0</v>
      </c>
      <c r="T412" s="230">
        <f>S412*H412</f>
        <v>0</v>
      </c>
      <c r="AR412" s="23" t="s">
        <v>135</v>
      </c>
      <c r="AT412" s="23" t="s">
        <v>130</v>
      </c>
      <c r="AU412" s="23" t="s">
        <v>82</v>
      </c>
      <c r="AY412" s="23" t="s">
        <v>128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23" t="s">
        <v>80</v>
      </c>
      <c r="BK412" s="231">
        <f>ROUND(I412*H412,2)</f>
        <v>0</v>
      </c>
      <c r="BL412" s="23" t="s">
        <v>135</v>
      </c>
      <c r="BM412" s="23" t="s">
        <v>758</v>
      </c>
    </row>
    <row r="413" s="1" customFormat="1">
      <c r="B413" s="45"/>
      <c r="C413" s="73"/>
      <c r="D413" s="232" t="s">
        <v>137</v>
      </c>
      <c r="E413" s="73"/>
      <c r="F413" s="233" t="s">
        <v>365</v>
      </c>
      <c r="G413" s="73"/>
      <c r="H413" s="73"/>
      <c r="I413" s="190"/>
      <c r="J413" s="73"/>
      <c r="K413" s="73"/>
      <c r="L413" s="71"/>
      <c r="M413" s="234"/>
      <c r="N413" s="46"/>
      <c r="O413" s="46"/>
      <c r="P413" s="46"/>
      <c r="Q413" s="46"/>
      <c r="R413" s="46"/>
      <c r="S413" s="46"/>
      <c r="T413" s="94"/>
      <c r="AT413" s="23" t="s">
        <v>137</v>
      </c>
      <c r="AU413" s="23" t="s">
        <v>82</v>
      </c>
    </row>
    <row r="414" s="11" customFormat="1">
      <c r="B414" s="235"/>
      <c r="C414" s="236"/>
      <c r="D414" s="232" t="s">
        <v>139</v>
      </c>
      <c r="E414" s="237" t="s">
        <v>21</v>
      </c>
      <c r="F414" s="238" t="s">
        <v>747</v>
      </c>
      <c r="G414" s="236"/>
      <c r="H414" s="239">
        <v>15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139</v>
      </c>
      <c r="AU414" s="245" t="s">
        <v>82</v>
      </c>
      <c r="AV414" s="11" t="s">
        <v>82</v>
      </c>
      <c r="AW414" s="11" t="s">
        <v>35</v>
      </c>
      <c r="AX414" s="11" t="s">
        <v>72</v>
      </c>
      <c r="AY414" s="245" t="s">
        <v>128</v>
      </c>
    </row>
    <row r="415" s="11" customFormat="1">
      <c r="B415" s="235"/>
      <c r="C415" s="236"/>
      <c r="D415" s="232" t="s">
        <v>139</v>
      </c>
      <c r="E415" s="237" t="s">
        <v>21</v>
      </c>
      <c r="F415" s="238" t="s">
        <v>748</v>
      </c>
      <c r="G415" s="236"/>
      <c r="H415" s="239">
        <v>29.056000000000001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AT415" s="245" t="s">
        <v>139</v>
      </c>
      <c r="AU415" s="245" t="s">
        <v>82</v>
      </c>
      <c r="AV415" s="11" t="s">
        <v>82</v>
      </c>
      <c r="AW415" s="11" t="s">
        <v>35</v>
      </c>
      <c r="AX415" s="11" t="s">
        <v>72</v>
      </c>
      <c r="AY415" s="245" t="s">
        <v>128</v>
      </c>
    </row>
    <row r="416" s="12" customFormat="1">
      <c r="B416" s="246"/>
      <c r="C416" s="247"/>
      <c r="D416" s="232" t="s">
        <v>139</v>
      </c>
      <c r="E416" s="248" t="s">
        <v>21</v>
      </c>
      <c r="F416" s="249" t="s">
        <v>241</v>
      </c>
      <c r="G416" s="247"/>
      <c r="H416" s="250">
        <v>44.055999999999997</v>
      </c>
      <c r="I416" s="251"/>
      <c r="J416" s="247"/>
      <c r="K416" s="247"/>
      <c r="L416" s="252"/>
      <c r="M416" s="253"/>
      <c r="N416" s="254"/>
      <c r="O416" s="254"/>
      <c r="P416" s="254"/>
      <c r="Q416" s="254"/>
      <c r="R416" s="254"/>
      <c r="S416" s="254"/>
      <c r="T416" s="255"/>
      <c r="AT416" s="256" t="s">
        <v>139</v>
      </c>
      <c r="AU416" s="256" t="s">
        <v>82</v>
      </c>
      <c r="AV416" s="12" t="s">
        <v>135</v>
      </c>
      <c r="AW416" s="12" t="s">
        <v>35</v>
      </c>
      <c r="AX416" s="12" t="s">
        <v>80</v>
      </c>
      <c r="AY416" s="256" t="s">
        <v>128</v>
      </c>
    </row>
    <row r="417" s="1" customFormat="1" ht="25.5" customHeight="1">
      <c r="B417" s="45"/>
      <c r="C417" s="220" t="s">
        <v>759</v>
      </c>
      <c r="D417" s="220" t="s">
        <v>130</v>
      </c>
      <c r="E417" s="221" t="s">
        <v>760</v>
      </c>
      <c r="F417" s="222" t="s">
        <v>761</v>
      </c>
      <c r="G417" s="223" t="s">
        <v>363</v>
      </c>
      <c r="H417" s="224">
        <v>37.801000000000002</v>
      </c>
      <c r="I417" s="225"/>
      <c r="J417" s="226">
        <f>ROUND(I417*H417,2)</f>
        <v>0</v>
      </c>
      <c r="K417" s="222" t="s">
        <v>134</v>
      </c>
      <c r="L417" s="71"/>
      <c r="M417" s="227" t="s">
        <v>21</v>
      </c>
      <c r="N417" s="228" t="s">
        <v>43</v>
      </c>
      <c r="O417" s="46"/>
      <c r="P417" s="229">
        <f>O417*H417</f>
        <v>0</v>
      </c>
      <c r="Q417" s="229">
        <v>0</v>
      </c>
      <c r="R417" s="229">
        <f>Q417*H417</f>
        <v>0</v>
      </c>
      <c r="S417" s="229">
        <v>0</v>
      </c>
      <c r="T417" s="230">
        <f>S417*H417</f>
        <v>0</v>
      </c>
      <c r="AR417" s="23" t="s">
        <v>135</v>
      </c>
      <c r="AT417" s="23" t="s">
        <v>130</v>
      </c>
      <c r="AU417" s="23" t="s">
        <v>82</v>
      </c>
      <c r="AY417" s="23" t="s">
        <v>128</v>
      </c>
      <c r="BE417" s="231">
        <f>IF(N417="základní",J417,0)</f>
        <v>0</v>
      </c>
      <c r="BF417" s="231">
        <f>IF(N417="snížená",J417,0)</f>
        <v>0</v>
      </c>
      <c r="BG417" s="231">
        <f>IF(N417="zákl. přenesená",J417,0)</f>
        <v>0</v>
      </c>
      <c r="BH417" s="231">
        <f>IF(N417="sníž. přenesená",J417,0)</f>
        <v>0</v>
      </c>
      <c r="BI417" s="231">
        <f>IF(N417="nulová",J417,0)</f>
        <v>0</v>
      </c>
      <c r="BJ417" s="23" t="s">
        <v>80</v>
      </c>
      <c r="BK417" s="231">
        <f>ROUND(I417*H417,2)</f>
        <v>0</v>
      </c>
      <c r="BL417" s="23" t="s">
        <v>135</v>
      </c>
      <c r="BM417" s="23" t="s">
        <v>762</v>
      </c>
    </row>
    <row r="418" s="1" customFormat="1">
      <c r="B418" s="45"/>
      <c r="C418" s="73"/>
      <c r="D418" s="232" t="s">
        <v>137</v>
      </c>
      <c r="E418" s="73"/>
      <c r="F418" s="233" t="s">
        <v>763</v>
      </c>
      <c r="G418" s="73"/>
      <c r="H418" s="73"/>
      <c r="I418" s="190"/>
      <c r="J418" s="73"/>
      <c r="K418" s="73"/>
      <c r="L418" s="71"/>
      <c r="M418" s="234"/>
      <c r="N418" s="46"/>
      <c r="O418" s="46"/>
      <c r="P418" s="46"/>
      <c r="Q418" s="46"/>
      <c r="R418" s="46"/>
      <c r="S418" s="46"/>
      <c r="T418" s="94"/>
      <c r="AT418" s="23" t="s">
        <v>137</v>
      </c>
      <c r="AU418" s="23" t="s">
        <v>82</v>
      </c>
    </row>
    <row r="419" s="11" customFormat="1">
      <c r="B419" s="235"/>
      <c r="C419" s="236"/>
      <c r="D419" s="232" t="s">
        <v>139</v>
      </c>
      <c r="E419" s="237" t="s">
        <v>21</v>
      </c>
      <c r="F419" s="238" t="s">
        <v>764</v>
      </c>
      <c r="G419" s="236"/>
      <c r="H419" s="239">
        <v>37.801000000000002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AT419" s="245" t="s">
        <v>139</v>
      </c>
      <c r="AU419" s="245" t="s">
        <v>82</v>
      </c>
      <c r="AV419" s="11" t="s">
        <v>82</v>
      </c>
      <c r="AW419" s="11" t="s">
        <v>35</v>
      </c>
      <c r="AX419" s="11" t="s">
        <v>72</v>
      </c>
      <c r="AY419" s="245" t="s">
        <v>128</v>
      </c>
    </row>
    <row r="420" s="12" customFormat="1">
      <c r="B420" s="246"/>
      <c r="C420" s="247"/>
      <c r="D420" s="232" t="s">
        <v>139</v>
      </c>
      <c r="E420" s="248" t="s">
        <v>21</v>
      </c>
      <c r="F420" s="249" t="s">
        <v>241</v>
      </c>
      <c r="G420" s="247"/>
      <c r="H420" s="250">
        <v>37.801000000000002</v>
      </c>
      <c r="I420" s="251"/>
      <c r="J420" s="247"/>
      <c r="K420" s="247"/>
      <c r="L420" s="252"/>
      <c r="M420" s="253"/>
      <c r="N420" s="254"/>
      <c r="O420" s="254"/>
      <c r="P420" s="254"/>
      <c r="Q420" s="254"/>
      <c r="R420" s="254"/>
      <c r="S420" s="254"/>
      <c r="T420" s="255"/>
      <c r="AT420" s="256" t="s">
        <v>139</v>
      </c>
      <c r="AU420" s="256" t="s">
        <v>82</v>
      </c>
      <c r="AV420" s="12" t="s">
        <v>135</v>
      </c>
      <c r="AW420" s="12" t="s">
        <v>35</v>
      </c>
      <c r="AX420" s="12" t="s">
        <v>80</v>
      </c>
      <c r="AY420" s="256" t="s">
        <v>128</v>
      </c>
    </row>
    <row r="421" s="1" customFormat="1" ht="25.5" customHeight="1">
      <c r="B421" s="45"/>
      <c r="C421" s="220" t="s">
        <v>765</v>
      </c>
      <c r="D421" s="220" t="s">
        <v>130</v>
      </c>
      <c r="E421" s="221" t="s">
        <v>766</v>
      </c>
      <c r="F421" s="222" t="s">
        <v>767</v>
      </c>
      <c r="G421" s="223" t="s">
        <v>363</v>
      </c>
      <c r="H421" s="224">
        <v>718.21900000000005</v>
      </c>
      <c r="I421" s="225"/>
      <c r="J421" s="226">
        <f>ROUND(I421*H421,2)</f>
        <v>0</v>
      </c>
      <c r="K421" s="222" t="s">
        <v>134</v>
      </c>
      <c r="L421" s="71"/>
      <c r="M421" s="227" t="s">
        <v>21</v>
      </c>
      <c r="N421" s="228" t="s">
        <v>43</v>
      </c>
      <c r="O421" s="46"/>
      <c r="P421" s="229">
        <f>O421*H421</f>
        <v>0</v>
      </c>
      <c r="Q421" s="229">
        <v>0</v>
      </c>
      <c r="R421" s="229">
        <f>Q421*H421</f>
        <v>0</v>
      </c>
      <c r="S421" s="229">
        <v>0</v>
      </c>
      <c r="T421" s="230">
        <f>S421*H421</f>
        <v>0</v>
      </c>
      <c r="AR421" s="23" t="s">
        <v>135</v>
      </c>
      <c r="AT421" s="23" t="s">
        <v>130</v>
      </c>
      <c r="AU421" s="23" t="s">
        <v>82</v>
      </c>
      <c r="AY421" s="23" t="s">
        <v>128</v>
      </c>
      <c r="BE421" s="231">
        <f>IF(N421="základní",J421,0)</f>
        <v>0</v>
      </c>
      <c r="BF421" s="231">
        <f>IF(N421="snížená",J421,0)</f>
        <v>0</v>
      </c>
      <c r="BG421" s="231">
        <f>IF(N421="zákl. přenesená",J421,0)</f>
        <v>0</v>
      </c>
      <c r="BH421" s="231">
        <f>IF(N421="sníž. přenesená",J421,0)</f>
        <v>0</v>
      </c>
      <c r="BI421" s="231">
        <f>IF(N421="nulová",J421,0)</f>
        <v>0</v>
      </c>
      <c r="BJ421" s="23" t="s">
        <v>80</v>
      </c>
      <c r="BK421" s="231">
        <f>ROUND(I421*H421,2)</f>
        <v>0</v>
      </c>
      <c r="BL421" s="23" t="s">
        <v>135</v>
      </c>
      <c r="BM421" s="23" t="s">
        <v>768</v>
      </c>
    </row>
    <row r="422" s="1" customFormat="1">
      <c r="B422" s="45"/>
      <c r="C422" s="73"/>
      <c r="D422" s="232" t="s">
        <v>137</v>
      </c>
      <c r="E422" s="73"/>
      <c r="F422" s="233" t="s">
        <v>763</v>
      </c>
      <c r="G422" s="73"/>
      <c r="H422" s="73"/>
      <c r="I422" s="190"/>
      <c r="J422" s="73"/>
      <c r="K422" s="73"/>
      <c r="L422" s="71"/>
      <c r="M422" s="234"/>
      <c r="N422" s="46"/>
      <c r="O422" s="46"/>
      <c r="P422" s="46"/>
      <c r="Q422" s="46"/>
      <c r="R422" s="46"/>
      <c r="S422" s="46"/>
      <c r="T422" s="94"/>
      <c r="AT422" s="23" t="s">
        <v>137</v>
      </c>
      <c r="AU422" s="23" t="s">
        <v>82</v>
      </c>
    </row>
    <row r="423" s="11" customFormat="1">
      <c r="B423" s="235"/>
      <c r="C423" s="236"/>
      <c r="D423" s="232" t="s">
        <v>139</v>
      </c>
      <c r="E423" s="236"/>
      <c r="F423" s="238" t="s">
        <v>769</v>
      </c>
      <c r="G423" s="236"/>
      <c r="H423" s="239">
        <v>718.21900000000005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AT423" s="245" t="s">
        <v>139</v>
      </c>
      <c r="AU423" s="245" t="s">
        <v>82</v>
      </c>
      <c r="AV423" s="11" t="s">
        <v>82</v>
      </c>
      <c r="AW423" s="11" t="s">
        <v>6</v>
      </c>
      <c r="AX423" s="11" t="s">
        <v>80</v>
      </c>
      <c r="AY423" s="245" t="s">
        <v>128</v>
      </c>
    </row>
    <row r="424" s="1" customFormat="1" ht="25.5" customHeight="1">
      <c r="B424" s="45"/>
      <c r="C424" s="220" t="s">
        <v>770</v>
      </c>
      <c r="D424" s="220" t="s">
        <v>130</v>
      </c>
      <c r="E424" s="221" t="s">
        <v>771</v>
      </c>
      <c r="F424" s="222" t="s">
        <v>772</v>
      </c>
      <c r="G424" s="223" t="s">
        <v>363</v>
      </c>
      <c r="H424" s="224">
        <v>116.43000000000001</v>
      </c>
      <c r="I424" s="225"/>
      <c r="J424" s="226">
        <f>ROUND(I424*H424,2)</f>
        <v>0</v>
      </c>
      <c r="K424" s="222" t="s">
        <v>134</v>
      </c>
      <c r="L424" s="71"/>
      <c r="M424" s="227" t="s">
        <v>21</v>
      </c>
      <c r="N424" s="228" t="s">
        <v>43</v>
      </c>
      <c r="O424" s="46"/>
      <c r="P424" s="229">
        <f>O424*H424</f>
        <v>0</v>
      </c>
      <c r="Q424" s="229">
        <v>0</v>
      </c>
      <c r="R424" s="229">
        <f>Q424*H424</f>
        <v>0</v>
      </c>
      <c r="S424" s="229">
        <v>0</v>
      </c>
      <c r="T424" s="230">
        <f>S424*H424</f>
        <v>0</v>
      </c>
      <c r="AR424" s="23" t="s">
        <v>135</v>
      </c>
      <c r="AT424" s="23" t="s">
        <v>130</v>
      </c>
      <c r="AU424" s="23" t="s">
        <v>82</v>
      </c>
      <c r="AY424" s="23" t="s">
        <v>128</v>
      </c>
      <c r="BE424" s="231">
        <f>IF(N424="základní",J424,0)</f>
        <v>0</v>
      </c>
      <c r="BF424" s="231">
        <f>IF(N424="snížená",J424,0)</f>
        <v>0</v>
      </c>
      <c r="BG424" s="231">
        <f>IF(N424="zákl. přenesená",J424,0)</f>
        <v>0</v>
      </c>
      <c r="BH424" s="231">
        <f>IF(N424="sníž. přenesená",J424,0)</f>
        <v>0</v>
      </c>
      <c r="BI424" s="231">
        <f>IF(N424="nulová",J424,0)</f>
        <v>0</v>
      </c>
      <c r="BJ424" s="23" t="s">
        <v>80</v>
      </c>
      <c r="BK424" s="231">
        <f>ROUND(I424*H424,2)</f>
        <v>0</v>
      </c>
      <c r="BL424" s="23" t="s">
        <v>135</v>
      </c>
      <c r="BM424" s="23" t="s">
        <v>773</v>
      </c>
    </row>
    <row r="425" s="1" customFormat="1">
      <c r="B425" s="45"/>
      <c r="C425" s="73"/>
      <c r="D425" s="232" t="s">
        <v>137</v>
      </c>
      <c r="E425" s="73"/>
      <c r="F425" s="233" t="s">
        <v>763</v>
      </c>
      <c r="G425" s="73"/>
      <c r="H425" s="73"/>
      <c r="I425" s="190"/>
      <c r="J425" s="73"/>
      <c r="K425" s="73"/>
      <c r="L425" s="71"/>
      <c r="M425" s="234"/>
      <c r="N425" s="46"/>
      <c r="O425" s="46"/>
      <c r="P425" s="46"/>
      <c r="Q425" s="46"/>
      <c r="R425" s="46"/>
      <c r="S425" s="46"/>
      <c r="T425" s="94"/>
      <c r="AT425" s="23" t="s">
        <v>137</v>
      </c>
      <c r="AU425" s="23" t="s">
        <v>82</v>
      </c>
    </row>
    <row r="426" s="11" customFormat="1">
      <c r="B426" s="235"/>
      <c r="C426" s="236"/>
      <c r="D426" s="232" t="s">
        <v>139</v>
      </c>
      <c r="E426" s="237" t="s">
        <v>21</v>
      </c>
      <c r="F426" s="238" t="s">
        <v>774</v>
      </c>
      <c r="G426" s="236"/>
      <c r="H426" s="239">
        <v>108.90000000000001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AT426" s="245" t="s">
        <v>139</v>
      </c>
      <c r="AU426" s="245" t="s">
        <v>82</v>
      </c>
      <c r="AV426" s="11" t="s">
        <v>82</v>
      </c>
      <c r="AW426" s="11" t="s">
        <v>35</v>
      </c>
      <c r="AX426" s="11" t="s">
        <v>72</v>
      </c>
      <c r="AY426" s="245" t="s">
        <v>128</v>
      </c>
    </row>
    <row r="427" s="11" customFormat="1">
      <c r="B427" s="235"/>
      <c r="C427" s="236"/>
      <c r="D427" s="232" t="s">
        <v>139</v>
      </c>
      <c r="E427" s="237" t="s">
        <v>21</v>
      </c>
      <c r="F427" s="238" t="s">
        <v>775</v>
      </c>
      <c r="G427" s="236"/>
      <c r="H427" s="239">
        <v>7.5300000000000002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AT427" s="245" t="s">
        <v>139</v>
      </c>
      <c r="AU427" s="245" t="s">
        <v>82</v>
      </c>
      <c r="AV427" s="11" t="s">
        <v>82</v>
      </c>
      <c r="AW427" s="11" t="s">
        <v>35</v>
      </c>
      <c r="AX427" s="11" t="s">
        <v>72</v>
      </c>
      <c r="AY427" s="245" t="s">
        <v>128</v>
      </c>
    </row>
    <row r="428" s="12" customFormat="1">
      <c r="B428" s="246"/>
      <c r="C428" s="247"/>
      <c r="D428" s="232" t="s">
        <v>139</v>
      </c>
      <c r="E428" s="248" t="s">
        <v>21</v>
      </c>
      <c r="F428" s="249" t="s">
        <v>241</v>
      </c>
      <c r="G428" s="247"/>
      <c r="H428" s="250">
        <v>116.43000000000001</v>
      </c>
      <c r="I428" s="251"/>
      <c r="J428" s="247"/>
      <c r="K428" s="247"/>
      <c r="L428" s="252"/>
      <c r="M428" s="253"/>
      <c r="N428" s="254"/>
      <c r="O428" s="254"/>
      <c r="P428" s="254"/>
      <c r="Q428" s="254"/>
      <c r="R428" s="254"/>
      <c r="S428" s="254"/>
      <c r="T428" s="255"/>
      <c r="AT428" s="256" t="s">
        <v>139</v>
      </c>
      <c r="AU428" s="256" t="s">
        <v>82</v>
      </c>
      <c r="AV428" s="12" t="s">
        <v>135</v>
      </c>
      <c r="AW428" s="12" t="s">
        <v>35</v>
      </c>
      <c r="AX428" s="12" t="s">
        <v>80</v>
      </c>
      <c r="AY428" s="256" t="s">
        <v>128</v>
      </c>
    </row>
    <row r="429" s="1" customFormat="1" ht="25.5" customHeight="1">
      <c r="B429" s="45"/>
      <c r="C429" s="220" t="s">
        <v>776</v>
      </c>
      <c r="D429" s="220" t="s">
        <v>130</v>
      </c>
      <c r="E429" s="221" t="s">
        <v>777</v>
      </c>
      <c r="F429" s="222" t="s">
        <v>767</v>
      </c>
      <c r="G429" s="223" t="s">
        <v>363</v>
      </c>
      <c r="H429" s="224">
        <v>2212.1700000000001</v>
      </c>
      <c r="I429" s="225"/>
      <c r="J429" s="226">
        <f>ROUND(I429*H429,2)</f>
        <v>0</v>
      </c>
      <c r="K429" s="222" t="s">
        <v>134</v>
      </c>
      <c r="L429" s="71"/>
      <c r="M429" s="227" t="s">
        <v>21</v>
      </c>
      <c r="N429" s="228" t="s">
        <v>43</v>
      </c>
      <c r="O429" s="46"/>
      <c r="P429" s="229">
        <f>O429*H429</f>
        <v>0</v>
      </c>
      <c r="Q429" s="229">
        <v>0</v>
      </c>
      <c r="R429" s="229">
        <f>Q429*H429</f>
        <v>0</v>
      </c>
      <c r="S429" s="229">
        <v>0</v>
      </c>
      <c r="T429" s="230">
        <f>S429*H429</f>
        <v>0</v>
      </c>
      <c r="AR429" s="23" t="s">
        <v>135</v>
      </c>
      <c r="AT429" s="23" t="s">
        <v>130</v>
      </c>
      <c r="AU429" s="23" t="s">
        <v>82</v>
      </c>
      <c r="AY429" s="23" t="s">
        <v>128</v>
      </c>
      <c r="BE429" s="231">
        <f>IF(N429="základní",J429,0)</f>
        <v>0</v>
      </c>
      <c r="BF429" s="231">
        <f>IF(N429="snížená",J429,0)</f>
        <v>0</v>
      </c>
      <c r="BG429" s="231">
        <f>IF(N429="zákl. přenesená",J429,0)</f>
        <v>0</v>
      </c>
      <c r="BH429" s="231">
        <f>IF(N429="sníž. přenesená",J429,0)</f>
        <v>0</v>
      </c>
      <c r="BI429" s="231">
        <f>IF(N429="nulová",J429,0)</f>
        <v>0</v>
      </c>
      <c r="BJ429" s="23" t="s">
        <v>80</v>
      </c>
      <c r="BK429" s="231">
        <f>ROUND(I429*H429,2)</f>
        <v>0</v>
      </c>
      <c r="BL429" s="23" t="s">
        <v>135</v>
      </c>
      <c r="BM429" s="23" t="s">
        <v>778</v>
      </c>
    </row>
    <row r="430" s="1" customFormat="1">
      <c r="B430" s="45"/>
      <c r="C430" s="73"/>
      <c r="D430" s="232" t="s">
        <v>137</v>
      </c>
      <c r="E430" s="73"/>
      <c r="F430" s="233" t="s">
        <v>763</v>
      </c>
      <c r="G430" s="73"/>
      <c r="H430" s="73"/>
      <c r="I430" s="190"/>
      <c r="J430" s="73"/>
      <c r="K430" s="73"/>
      <c r="L430" s="71"/>
      <c r="M430" s="234"/>
      <c r="N430" s="46"/>
      <c r="O430" s="46"/>
      <c r="P430" s="46"/>
      <c r="Q430" s="46"/>
      <c r="R430" s="46"/>
      <c r="S430" s="46"/>
      <c r="T430" s="94"/>
      <c r="AT430" s="23" t="s">
        <v>137</v>
      </c>
      <c r="AU430" s="23" t="s">
        <v>82</v>
      </c>
    </row>
    <row r="431" s="11" customFormat="1">
      <c r="B431" s="235"/>
      <c r="C431" s="236"/>
      <c r="D431" s="232" t="s">
        <v>139</v>
      </c>
      <c r="E431" s="236"/>
      <c r="F431" s="238" t="s">
        <v>779</v>
      </c>
      <c r="G431" s="236"/>
      <c r="H431" s="239">
        <v>2212.1700000000001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AT431" s="245" t="s">
        <v>139</v>
      </c>
      <c r="AU431" s="245" t="s">
        <v>82</v>
      </c>
      <c r="AV431" s="11" t="s">
        <v>82</v>
      </c>
      <c r="AW431" s="11" t="s">
        <v>6</v>
      </c>
      <c r="AX431" s="11" t="s">
        <v>80</v>
      </c>
      <c r="AY431" s="245" t="s">
        <v>128</v>
      </c>
    </row>
    <row r="432" s="1" customFormat="1" ht="25.5" customHeight="1">
      <c r="B432" s="45"/>
      <c r="C432" s="220" t="s">
        <v>780</v>
      </c>
      <c r="D432" s="220" t="s">
        <v>130</v>
      </c>
      <c r="E432" s="221" t="s">
        <v>781</v>
      </c>
      <c r="F432" s="222" t="s">
        <v>782</v>
      </c>
      <c r="G432" s="223" t="s">
        <v>363</v>
      </c>
      <c r="H432" s="224">
        <v>16.890000000000001</v>
      </c>
      <c r="I432" s="225"/>
      <c r="J432" s="226">
        <f>ROUND(I432*H432,2)</f>
        <v>0</v>
      </c>
      <c r="K432" s="222" t="s">
        <v>21</v>
      </c>
      <c r="L432" s="71"/>
      <c r="M432" s="227" t="s">
        <v>21</v>
      </c>
      <c r="N432" s="228" t="s">
        <v>43</v>
      </c>
      <c r="O432" s="46"/>
      <c r="P432" s="229">
        <f>O432*H432</f>
        <v>0</v>
      </c>
      <c r="Q432" s="229">
        <v>0</v>
      </c>
      <c r="R432" s="229">
        <f>Q432*H432</f>
        <v>0</v>
      </c>
      <c r="S432" s="229">
        <v>0</v>
      </c>
      <c r="T432" s="230">
        <f>S432*H432</f>
        <v>0</v>
      </c>
      <c r="AR432" s="23" t="s">
        <v>135</v>
      </c>
      <c r="AT432" s="23" t="s">
        <v>130</v>
      </c>
      <c r="AU432" s="23" t="s">
        <v>82</v>
      </c>
      <c r="AY432" s="23" t="s">
        <v>128</v>
      </c>
      <c r="BE432" s="231">
        <f>IF(N432="základní",J432,0)</f>
        <v>0</v>
      </c>
      <c r="BF432" s="231">
        <f>IF(N432="snížená",J432,0)</f>
        <v>0</v>
      </c>
      <c r="BG432" s="231">
        <f>IF(N432="zákl. přenesená",J432,0)</f>
        <v>0</v>
      </c>
      <c r="BH432" s="231">
        <f>IF(N432="sníž. přenesená",J432,0)</f>
        <v>0</v>
      </c>
      <c r="BI432" s="231">
        <f>IF(N432="nulová",J432,0)</f>
        <v>0</v>
      </c>
      <c r="BJ432" s="23" t="s">
        <v>80</v>
      </c>
      <c r="BK432" s="231">
        <f>ROUND(I432*H432,2)</f>
        <v>0</v>
      </c>
      <c r="BL432" s="23" t="s">
        <v>135</v>
      </c>
      <c r="BM432" s="23" t="s">
        <v>783</v>
      </c>
    </row>
    <row r="433" s="1" customFormat="1">
      <c r="B433" s="45"/>
      <c r="C433" s="73"/>
      <c r="D433" s="232" t="s">
        <v>137</v>
      </c>
      <c r="E433" s="73"/>
      <c r="F433" s="233" t="s">
        <v>784</v>
      </c>
      <c r="G433" s="73"/>
      <c r="H433" s="73"/>
      <c r="I433" s="190"/>
      <c r="J433" s="73"/>
      <c r="K433" s="73"/>
      <c r="L433" s="71"/>
      <c r="M433" s="234"/>
      <c r="N433" s="46"/>
      <c r="O433" s="46"/>
      <c r="P433" s="46"/>
      <c r="Q433" s="46"/>
      <c r="R433" s="46"/>
      <c r="S433" s="46"/>
      <c r="T433" s="94"/>
      <c r="AT433" s="23" t="s">
        <v>137</v>
      </c>
      <c r="AU433" s="23" t="s">
        <v>82</v>
      </c>
    </row>
    <row r="434" s="11" customFormat="1">
      <c r="B434" s="235"/>
      <c r="C434" s="236"/>
      <c r="D434" s="232" t="s">
        <v>139</v>
      </c>
      <c r="E434" s="237" t="s">
        <v>21</v>
      </c>
      <c r="F434" s="238" t="s">
        <v>749</v>
      </c>
      <c r="G434" s="236"/>
      <c r="H434" s="239">
        <v>9.3599999999999994</v>
      </c>
      <c r="I434" s="240"/>
      <c r="J434" s="236"/>
      <c r="K434" s="236"/>
      <c r="L434" s="241"/>
      <c r="M434" s="242"/>
      <c r="N434" s="243"/>
      <c r="O434" s="243"/>
      <c r="P434" s="243"/>
      <c r="Q434" s="243"/>
      <c r="R434" s="243"/>
      <c r="S434" s="243"/>
      <c r="T434" s="244"/>
      <c r="AT434" s="245" t="s">
        <v>139</v>
      </c>
      <c r="AU434" s="245" t="s">
        <v>82</v>
      </c>
      <c r="AV434" s="11" t="s">
        <v>82</v>
      </c>
      <c r="AW434" s="11" t="s">
        <v>35</v>
      </c>
      <c r="AX434" s="11" t="s">
        <v>72</v>
      </c>
      <c r="AY434" s="245" t="s">
        <v>128</v>
      </c>
    </row>
    <row r="435" s="11" customFormat="1">
      <c r="B435" s="235"/>
      <c r="C435" s="236"/>
      <c r="D435" s="232" t="s">
        <v>139</v>
      </c>
      <c r="E435" s="237" t="s">
        <v>21</v>
      </c>
      <c r="F435" s="238" t="s">
        <v>775</v>
      </c>
      <c r="G435" s="236"/>
      <c r="H435" s="239">
        <v>7.5300000000000002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AT435" s="245" t="s">
        <v>139</v>
      </c>
      <c r="AU435" s="245" t="s">
        <v>82</v>
      </c>
      <c r="AV435" s="11" t="s">
        <v>82</v>
      </c>
      <c r="AW435" s="11" t="s">
        <v>35</v>
      </c>
      <c r="AX435" s="11" t="s">
        <v>72</v>
      </c>
      <c r="AY435" s="245" t="s">
        <v>128</v>
      </c>
    </row>
    <row r="436" s="12" customFormat="1">
      <c r="B436" s="246"/>
      <c r="C436" s="247"/>
      <c r="D436" s="232" t="s">
        <v>139</v>
      </c>
      <c r="E436" s="248" t="s">
        <v>21</v>
      </c>
      <c r="F436" s="249" t="s">
        <v>241</v>
      </c>
      <c r="G436" s="247"/>
      <c r="H436" s="250">
        <v>16.890000000000001</v>
      </c>
      <c r="I436" s="251"/>
      <c r="J436" s="247"/>
      <c r="K436" s="247"/>
      <c r="L436" s="252"/>
      <c r="M436" s="253"/>
      <c r="N436" s="254"/>
      <c r="O436" s="254"/>
      <c r="P436" s="254"/>
      <c r="Q436" s="254"/>
      <c r="R436" s="254"/>
      <c r="S436" s="254"/>
      <c r="T436" s="255"/>
      <c r="AT436" s="256" t="s">
        <v>139</v>
      </c>
      <c r="AU436" s="256" t="s">
        <v>82</v>
      </c>
      <c r="AV436" s="12" t="s">
        <v>135</v>
      </c>
      <c r="AW436" s="12" t="s">
        <v>35</v>
      </c>
      <c r="AX436" s="12" t="s">
        <v>80</v>
      </c>
      <c r="AY436" s="256" t="s">
        <v>128</v>
      </c>
    </row>
    <row r="437" s="1" customFormat="1" ht="25.5" customHeight="1">
      <c r="B437" s="45"/>
      <c r="C437" s="220" t="s">
        <v>785</v>
      </c>
      <c r="D437" s="220" t="s">
        <v>130</v>
      </c>
      <c r="E437" s="221" t="s">
        <v>786</v>
      </c>
      <c r="F437" s="222" t="s">
        <v>787</v>
      </c>
      <c r="G437" s="223" t="s">
        <v>363</v>
      </c>
      <c r="H437" s="224">
        <v>146.70099999999999</v>
      </c>
      <c r="I437" s="225"/>
      <c r="J437" s="226">
        <f>ROUND(I437*H437,2)</f>
        <v>0</v>
      </c>
      <c r="K437" s="222" t="s">
        <v>21</v>
      </c>
      <c r="L437" s="71"/>
      <c r="M437" s="227" t="s">
        <v>21</v>
      </c>
      <c r="N437" s="228" t="s">
        <v>43</v>
      </c>
      <c r="O437" s="46"/>
      <c r="P437" s="229">
        <f>O437*H437</f>
        <v>0</v>
      </c>
      <c r="Q437" s="229">
        <v>0</v>
      </c>
      <c r="R437" s="229">
        <f>Q437*H437</f>
        <v>0</v>
      </c>
      <c r="S437" s="229">
        <v>0</v>
      </c>
      <c r="T437" s="230">
        <f>S437*H437</f>
        <v>0</v>
      </c>
      <c r="AR437" s="23" t="s">
        <v>135</v>
      </c>
      <c r="AT437" s="23" t="s">
        <v>130</v>
      </c>
      <c r="AU437" s="23" t="s">
        <v>82</v>
      </c>
      <c r="AY437" s="23" t="s">
        <v>128</v>
      </c>
      <c r="BE437" s="231">
        <f>IF(N437="základní",J437,0)</f>
        <v>0</v>
      </c>
      <c r="BF437" s="231">
        <f>IF(N437="snížená",J437,0)</f>
        <v>0</v>
      </c>
      <c r="BG437" s="231">
        <f>IF(N437="zákl. přenesená",J437,0)</f>
        <v>0</v>
      </c>
      <c r="BH437" s="231">
        <f>IF(N437="sníž. přenesená",J437,0)</f>
        <v>0</v>
      </c>
      <c r="BI437" s="231">
        <f>IF(N437="nulová",J437,0)</f>
        <v>0</v>
      </c>
      <c r="BJ437" s="23" t="s">
        <v>80</v>
      </c>
      <c r="BK437" s="231">
        <f>ROUND(I437*H437,2)</f>
        <v>0</v>
      </c>
      <c r="BL437" s="23" t="s">
        <v>135</v>
      </c>
      <c r="BM437" s="23" t="s">
        <v>788</v>
      </c>
    </row>
    <row r="438" s="1" customFormat="1">
      <c r="B438" s="45"/>
      <c r="C438" s="73"/>
      <c r="D438" s="232" t="s">
        <v>137</v>
      </c>
      <c r="E438" s="73"/>
      <c r="F438" s="233" t="s">
        <v>784</v>
      </c>
      <c r="G438" s="73"/>
      <c r="H438" s="73"/>
      <c r="I438" s="190"/>
      <c r="J438" s="73"/>
      <c r="K438" s="73"/>
      <c r="L438" s="71"/>
      <c r="M438" s="234"/>
      <c r="N438" s="46"/>
      <c r="O438" s="46"/>
      <c r="P438" s="46"/>
      <c r="Q438" s="46"/>
      <c r="R438" s="46"/>
      <c r="S438" s="46"/>
      <c r="T438" s="94"/>
      <c r="AT438" s="23" t="s">
        <v>137</v>
      </c>
      <c r="AU438" s="23" t="s">
        <v>82</v>
      </c>
    </row>
    <row r="439" s="11" customFormat="1">
      <c r="B439" s="235"/>
      <c r="C439" s="236"/>
      <c r="D439" s="232" t="s">
        <v>139</v>
      </c>
      <c r="E439" s="237" t="s">
        <v>21</v>
      </c>
      <c r="F439" s="238" t="s">
        <v>764</v>
      </c>
      <c r="G439" s="236"/>
      <c r="H439" s="239">
        <v>37.801000000000002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AT439" s="245" t="s">
        <v>139</v>
      </c>
      <c r="AU439" s="245" t="s">
        <v>82</v>
      </c>
      <c r="AV439" s="11" t="s">
        <v>82</v>
      </c>
      <c r="AW439" s="11" t="s">
        <v>35</v>
      </c>
      <c r="AX439" s="11" t="s">
        <v>72</v>
      </c>
      <c r="AY439" s="245" t="s">
        <v>128</v>
      </c>
    </row>
    <row r="440" s="11" customFormat="1">
      <c r="B440" s="235"/>
      <c r="C440" s="236"/>
      <c r="D440" s="232" t="s">
        <v>139</v>
      </c>
      <c r="E440" s="237" t="s">
        <v>21</v>
      </c>
      <c r="F440" s="238" t="s">
        <v>774</v>
      </c>
      <c r="G440" s="236"/>
      <c r="H440" s="239">
        <v>108.90000000000001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AT440" s="245" t="s">
        <v>139</v>
      </c>
      <c r="AU440" s="245" t="s">
        <v>82</v>
      </c>
      <c r="AV440" s="11" t="s">
        <v>82</v>
      </c>
      <c r="AW440" s="11" t="s">
        <v>35</v>
      </c>
      <c r="AX440" s="11" t="s">
        <v>72</v>
      </c>
      <c r="AY440" s="245" t="s">
        <v>128</v>
      </c>
    </row>
    <row r="441" s="12" customFormat="1">
      <c r="B441" s="246"/>
      <c r="C441" s="247"/>
      <c r="D441" s="232" t="s">
        <v>139</v>
      </c>
      <c r="E441" s="248" t="s">
        <v>21</v>
      </c>
      <c r="F441" s="249" t="s">
        <v>241</v>
      </c>
      <c r="G441" s="247"/>
      <c r="H441" s="250">
        <v>146.70099999999999</v>
      </c>
      <c r="I441" s="251"/>
      <c r="J441" s="247"/>
      <c r="K441" s="247"/>
      <c r="L441" s="252"/>
      <c r="M441" s="253"/>
      <c r="N441" s="254"/>
      <c r="O441" s="254"/>
      <c r="P441" s="254"/>
      <c r="Q441" s="254"/>
      <c r="R441" s="254"/>
      <c r="S441" s="254"/>
      <c r="T441" s="255"/>
      <c r="AT441" s="256" t="s">
        <v>139</v>
      </c>
      <c r="AU441" s="256" t="s">
        <v>82</v>
      </c>
      <c r="AV441" s="12" t="s">
        <v>135</v>
      </c>
      <c r="AW441" s="12" t="s">
        <v>35</v>
      </c>
      <c r="AX441" s="12" t="s">
        <v>80</v>
      </c>
      <c r="AY441" s="256" t="s">
        <v>128</v>
      </c>
    </row>
    <row r="442" s="10" customFormat="1" ht="29.88" customHeight="1">
      <c r="B442" s="204"/>
      <c r="C442" s="205"/>
      <c r="D442" s="206" t="s">
        <v>71</v>
      </c>
      <c r="E442" s="218" t="s">
        <v>789</v>
      </c>
      <c r="F442" s="218" t="s">
        <v>790</v>
      </c>
      <c r="G442" s="205"/>
      <c r="H442" s="205"/>
      <c r="I442" s="208"/>
      <c r="J442" s="219">
        <f>BK442</f>
        <v>0</v>
      </c>
      <c r="K442" s="205"/>
      <c r="L442" s="210"/>
      <c r="M442" s="211"/>
      <c r="N442" s="212"/>
      <c r="O442" s="212"/>
      <c r="P442" s="213">
        <f>SUM(P443:P444)</f>
        <v>0</v>
      </c>
      <c r="Q442" s="212"/>
      <c r="R442" s="213">
        <f>SUM(R443:R444)</f>
        <v>0</v>
      </c>
      <c r="S442" s="212"/>
      <c r="T442" s="214">
        <f>SUM(T443:T444)</f>
        <v>0</v>
      </c>
      <c r="AR442" s="215" t="s">
        <v>80</v>
      </c>
      <c r="AT442" s="216" t="s">
        <v>71</v>
      </c>
      <c r="AU442" s="216" t="s">
        <v>80</v>
      </c>
      <c r="AY442" s="215" t="s">
        <v>128</v>
      </c>
      <c r="BK442" s="217">
        <f>SUM(BK443:BK444)</f>
        <v>0</v>
      </c>
    </row>
    <row r="443" s="1" customFormat="1" ht="25.5" customHeight="1">
      <c r="B443" s="45"/>
      <c r="C443" s="220" t="s">
        <v>791</v>
      </c>
      <c r="D443" s="220" t="s">
        <v>130</v>
      </c>
      <c r="E443" s="221" t="s">
        <v>792</v>
      </c>
      <c r="F443" s="222" t="s">
        <v>793</v>
      </c>
      <c r="G443" s="223" t="s">
        <v>363</v>
      </c>
      <c r="H443" s="224">
        <v>357.06700000000001</v>
      </c>
      <c r="I443" s="225"/>
      <c r="J443" s="226">
        <f>ROUND(I443*H443,2)</f>
        <v>0</v>
      </c>
      <c r="K443" s="222" t="s">
        <v>134</v>
      </c>
      <c r="L443" s="71"/>
      <c r="M443" s="227" t="s">
        <v>21</v>
      </c>
      <c r="N443" s="228" t="s">
        <v>43</v>
      </c>
      <c r="O443" s="46"/>
      <c r="P443" s="229">
        <f>O443*H443</f>
        <v>0</v>
      </c>
      <c r="Q443" s="229">
        <v>0</v>
      </c>
      <c r="R443" s="229">
        <f>Q443*H443</f>
        <v>0</v>
      </c>
      <c r="S443" s="229">
        <v>0</v>
      </c>
      <c r="T443" s="230">
        <f>S443*H443</f>
        <v>0</v>
      </c>
      <c r="AR443" s="23" t="s">
        <v>135</v>
      </c>
      <c r="AT443" s="23" t="s">
        <v>130</v>
      </c>
      <c r="AU443" s="23" t="s">
        <v>82</v>
      </c>
      <c r="AY443" s="23" t="s">
        <v>128</v>
      </c>
      <c r="BE443" s="231">
        <f>IF(N443="základní",J443,0)</f>
        <v>0</v>
      </c>
      <c r="BF443" s="231">
        <f>IF(N443="snížená",J443,0)</f>
        <v>0</v>
      </c>
      <c r="BG443" s="231">
        <f>IF(N443="zákl. přenesená",J443,0)</f>
        <v>0</v>
      </c>
      <c r="BH443" s="231">
        <f>IF(N443="sníž. přenesená",J443,0)</f>
        <v>0</v>
      </c>
      <c r="BI443" s="231">
        <f>IF(N443="nulová",J443,0)</f>
        <v>0</v>
      </c>
      <c r="BJ443" s="23" t="s">
        <v>80</v>
      </c>
      <c r="BK443" s="231">
        <f>ROUND(I443*H443,2)</f>
        <v>0</v>
      </c>
      <c r="BL443" s="23" t="s">
        <v>135</v>
      </c>
      <c r="BM443" s="23" t="s">
        <v>794</v>
      </c>
    </row>
    <row r="444" s="1" customFormat="1">
      <c r="B444" s="45"/>
      <c r="C444" s="73"/>
      <c r="D444" s="232" t="s">
        <v>137</v>
      </c>
      <c r="E444" s="73"/>
      <c r="F444" s="233" t="s">
        <v>795</v>
      </c>
      <c r="G444" s="73"/>
      <c r="H444" s="73"/>
      <c r="I444" s="190"/>
      <c r="J444" s="73"/>
      <c r="K444" s="73"/>
      <c r="L444" s="71"/>
      <c r="M444" s="278"/>
      <c r="N444" s="279"/>
      <c r="O444" s="279"/>
      <c r="P444" s="279"/>
      <c r="Q444" s="279"/>
      <c r="R444" s="279"/>
      <c r="S444" s="279"/>
      <c r="T444" s="280"/>
      <c r="AT444" s="23" t="s">
        <v>137</v>
      </c>
      <c r="AU444" s="23" t="s">
        <v>82</v>
      </c>
    </row>
    <row r="445" s="1" customFormat="1" ht="6.96" customHeight="1">
      <c r="B445" s="66"/>
      <c r="C445" s="67"/>
      <c r="D445" s="67"/>
      <c r="E445" s="67"/>
      <c r="F445" s="67"/>
      <c r="G445" s="67"/>
      <c r="H445" s="67"/>
      <c r="I445" s="165"/>
      <c r="J445" s="67"/>
      <c r="K445" s="67"/>
      <c r="L445" s="71"/>
    </row>
  </sheetData>
  <sheetProtection sheet="1" autoFilter="0" formatColumns="0" formatRows="0" objects="1" scenarios="1" spinCount="100000" saltValue="UmLpFvJWoRjHKmL901zQKXMIxy/WzHorlsphoZYsKRXeMSZxfxXj89BEsplfi5tcYY+xKUW1lP7V8Vf9jWzLAw==" hashValue="4MdiG612jvFA75AvJWfGKFT7oxXfNjM+IJwE0qaXHmx62Rg/L9dDArHjX4LQbllS1IiDDonqvyYSNeUOIYIc3w==" algorithmName="SHA-512" password="CC35"/>
  <autoFilter ref="C85:K444"/>
  <mergeCells count="10">
    <mergeCell ref="E7:H7"/>
    <mergeCell ref="E9:H9"/>
    <mergeCell ref="E24:H24"/>
    <mergeCell ref="E45:H45"/>
    <mergeCell ref="E47:H47"/>
    <mergeCell ref="J51:J52"/>
    <mergeCell ref="E76:H76"/>
    <mergeCell ref="E78:H78"/>
    <mergeCell ref="G1:H1"/>
    <mergeCell ref="L2:V2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89</v>
      </c>
      <c r="G1" s="138" t="s">
        <v>90</v>
      </c>
      <c r="H1" s="138"/>
      <c r="I1" s="139"/>
      <c r="J1" s="138" t="s">
        <v>91</v>
      </c>
      <c r="K1" s="137" t="s">
        <v>92</v>
      </c>
      <c r="L1" s="138" t="s">
        <v>93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85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94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Tisá - chodník podél komunikace II/528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95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796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16. 10. 2018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ROUND(J83,2)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ROUND(SUM(BE83:BE248), 2)</f>
        <v>0</v>
      </c>
      <c r="G30" s="46"/>
      <c r="H30" s="46"/>
      <c r="I30" s="157">
        <v>0.20999999999999999</v>
      </c>
      <c r="J30" s="156">
        <f>ROUND(ROUND((SUM(BE83:BE248)),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ROUND(SUM(BF83:BF248), 2)</f>
        <v>0</v>
      </c>
      <c r="G31" s="46"/>
      <c r="H31" s="46"/>
      <c r="I31" s="157">
        <v>0.14999999999999999</v>
      </c>
      <c r="J31" s="156">
        <f>ROUND(ROUND((SUM(BF83:BF248)),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ROUND(SUM(BG83:BG248),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ROUND(SUM(BH83:BH248),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ROUND(SUM(BI83:BI248),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97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Tisá - chodník podél komunikace II/528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95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SO 101_V - Chodníky - vedlejší výdaje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Tisá</v>
      </c>
      <c r="G49" s="46"/>
      <c r="H49" s="46"/>
      <c r="I49" s="145" t="s">
        <v>25</v>
      </c>
      <c r="J49" s="146" t="str">
        <f>IF(J12="","",J12)</f>
        <v>16. 10. 2018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Tisá</v>
      </c>
      <c r="G51" s="46"/>
      <c r="H51" s="46"/>
      <c r="I51" s="145" t="s">
        <v>33</v>
      </c>
      <c r="J51" s="43" t="str">
        <f>E21</f>
        <v>AZ Consult spol. s 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98</v>
      </c>
      <c r="D54" s="158"/>
      <c r="E54" s="158"/>
      <c r="F54" s="158"/>
      <c r="G54" s="158"/>
      <c r="H54" s="158"/>
      <c r="I54" s="172"/>
      <c r="J54" s="173" t="s">
        <v>99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100</v>
      </c>
      <c r="D56" s="46"/>
      <c r="E56" s="46"/>
      <c r="F56" s="46"/>
      <c r="G56" s="46"/>
      <c r="H56" s="46"/>
      <c r="I56" s="143"/>
      <c r="J56" s="154">
        <f>J83</f>
        <v>0</v>
      </c>
      <c r="K56" s="50"/>
      <c r="AU56" s="23" t="s">
        <v>101</v>
      </c>
    </row>
    <row r="57" s="7" customFormat="1" ht="24.96" customHeight="1">
      <c r="B57" s="176"/>
      <c r="C57" s="177"/>
      <c r="D57" s="178" t="s">
        <v>102</v>
      </c>
      <c r="E57" s="179"/>
      <c r="F57" s="179"/>
      <c r="G57" s="179"/>
      <c r="H57" s="179"/>
      <c r="I57" s="180"/>
      <c r="J57" s="181">
        <f>J84</f>
        <v>0</v>
      </c>
      <c r="K57" s="182"/>
    </row>
    <row r="58" s="8" customFormat="1" ht="19.92" customHeight="1">
      <c r="B58" s="183"/>
      <c r="C58" s="184"/>
      <c r="D58" s="185" t="s">
        <v>103</v>
      </c>
      <c r="E58" s="186"/>
      <c r="F58" s="186"/>
      <c r="G58" s="186"/>
      <c r="H58" s="186"/>
      <c r="I58" s="187"/>
      <c r="J58" s="188">
        <f>J85</f>
        <v>0</v>
      </c>
      <c r="K58" s="189"/>
    </row>
    <row r="59" s="8" customFormat="1" ht="19.92" customHeight="1">
      <c r="B59" s="183"/>
      <c r="C59" s="184"/>
      <c r="D59" s="185" t="s">
        <v>104</v>
      </c>
      <c r="E59" s="186"/>
      <c r="F59" s="186"/>
      <c r="G59" s="186"/>
      <c r="H59" s="186"/>
      <c r="I59" s="187"/>
      <c r="J59" s="188">
        <f>J165</f>
        <v>0</v>
      </c>
      <c r="K59" s="189"/>
    </row>
    <row r="60" s="8" customFormat="1" ht="19.92" customHeight="1">
      <c r="B60" s="183"/>
      <c r="C60" s="184"/>
      <c r="D60" s="185" t="s">
        <v>107</v>
      </c>
      <c r="E60" s="186"/>
      <c r="F60" s="186"/>
      <c r="G60" s="186"/>
      <c r="H60" s="186"/>
      <c r="I60" s="187"/>
      <c r="J60" s="188">
        <f>J174</f>
        <v>0</v>
      </c>
      <c r="K60" s="189"/>
    </row>
    <row r="61" s="8" customFormat="1" ht="19.92" customHeight="1">
      <c r="B61" s="183"/>
      <c r="C61" s="184"/>
      <c r="D61" s="185" t="s">
        <v>109</v>
      </c>
      <c r="E61" s="186"/>
      <c r="F61" s="186"/>
      <c r="G61" s="186"/>
      <c r="H61" s="186"/>
      <c r="I61" s="187"/>
      <c r="J61" s="188">
        <f>J194</f>
        <v>0</v>
      </c>
      <c r="K61" s="189"/>
    </row>
    <row r="62" s="8" customFormat="1" ht="19.92" customHeight="1">
      <c r="B62" s="183"/>
      <c r="C62" s="184"/>
      <c r="D62" s="185" t="s">
        <v>110</v>
      </c>
      <c r="E62" s="186"/>
      <c r="F62" s="186"/>
      <c r="G62" s="186"/>
      <c r="H62" s="186"/>
      <c r="I62" s="187"/>
      <c r="J62" s="188">
        <f>J218</f>
        <v>0</v>
      </c>
      <c r="K62" s="189"/>
    </row>
    <row r="63" s="8" customFormat="1" ht="19.92" customHeight="1">
      <c r="B63" s="183"/>
      <c r="C63" s="184"/>
      <c r="D63" s="185" t="s">
        <v>111</v>
      </c>
      <c r="E63" s="186"/>
      <c r="F63" s="186"/>
      <c r="G63" s="186"/>
      <c r="H63" s="186"/>
      <c r="I63" s="187"/>
      <c r="J63" s="188">
        <f>J246</f>
        <v>0</v>
      </c>
      <c r="K63" s="189"/>
    </row>
    <row r="64" s="1" customFormat="1" ht="21.84" customHeight="1">
      <c r="B64" s="45"/>
      <c r="C64" s="46"/>
      <c r="D64" s="46"/>
      <c r="E64" s="46"/>
      <c r="F64" s="46"/>
      <c r="G64" s="46"/>
      <c r="H64" s="46"/>
      <c r="I64" s="143"/>
      <c r="J64" s="46"/>
      <c r="K64" s="50"/>
    </row>
    <row r="65" s="1" customFormat="1" ht="6.96" customHeight="1">
      <c r="B65" s="66"/>
      <c r="C65" s="67"/>
      <c r="D65" s="67"/>
      <c r="E65" s="67"/>
      <c r="F65" s="67"/>
      <c r="G65" s="67"/>
      <c r="H65" s="67"/>
      <c r="I65" s="165"/>
      <c r="J65" s="67"/>
      <c r="K65" s="68"/>
    </row>
    <row r="69" s="1" customFormat="1" ht="6.96" customHeight="1">
      <c r="B69" s="69"/>
      <c r="C69" s="70"/>
      <c r="D69" s="70"/>
      <c r="E69" s="70"/>
      <c r="F69" s="70"/>
      <c r="G69" s="70"/>
      <c r="H69" s="70"/>
      <c r="I69" s="168"/>
      <c r="J69" s="70"/>
      <c r="K69" s="70"/>
      <c r="L69" s="71"/>
    </row>
    <row r="70" s="1" customFormat="1" ht="36.96" customHeight="1">
      <c r="B70" s="45"/>
      <c r="C70" s="72" t="s">
        <v>112</v>
      </c>
      <c r="D70" s="73"/>
      <c r="E70" s="73"/>
      <c r="F70" s="73"/>
      <c r="G70" s="73"/>
      <c r="H70" s="73"/>
      <c r="I70" s="190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14.4" customHeight="1">
      <c r="B72" s="45"/>
      <c r="C72" s="75" t="s">
        <v>18</v>
      </c>
      <c r="D72" s="73"/>
      <c r="E72" s="73"/>
      <c r="F72" s="73"/>
      <c r="G72" s="73"/>
      <c r="H72" s="73"/>
      <c r="I72" s="190"/>
      <c r="J72" s="73"/>
      <c r="K72" s="73"/>
      <c r="L72" s="71"/>
    </row>
    <row r="73" s="1" customFormat="1" ht="16.5" customHeight="1">
      <c r="B73" s="45"/>
      <c r="C73" s="73"/>
      <c r="D73" s="73"/>
      <c r="E73" s="191" t="str">
        <f>E7</f>
        <v>Tisá - chodník podél komunikace II/528</v>
      </c>
      <c r="F73" s="75"/>
      <c r="G73" s="75"/>
      <c r="H73" s="75"/>
      <c r="I73" s="190"/>
      <c r="J73" s="73"/>
      <c r="K73" s="73"/>
      <c r="L73" s="71"/>
    </row>
    <row r="74" s="1" customFormat="1" ht="14.4" customHeight="1">
      <c r="B74" s="45"/>
      <c r="C74" s="75" t="s">
        <v>95</v>
      </c>
      <c r="D74" s="73"/>
      <c r="E74" s="73"/>
      <c r="F74" s="73"/>
      <c r="G74" s="73"/>
      <c r="H74" s="73"/>
      <c r="I74" s="190"/>
      <c r="J74" s="73"/>
      <c r="K74" s="73"/>
      <c r="L74" s="71"/>
    </row>
    <row r="75" s="1" customFormat="1" ht="17.25" customHeight="1">
      <c r="B75" s="45"/>
      <c r="C75" s="73"/>
      <c r="D75" s="73"/>
      <c r="E75" s="81" t="str">
        <f>E9</f>
        <v>SO 101_V - Chodníky - vedlejší výdaje</v>
      </c>
      <c r="F75" s="73"/>
      <c r="G75" s="73"/>
      <c r="H75" s="73"/>
      <c r="I75" s="190"/>
      <c r="J75" s="73"/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90"/>
      <c r="J76" s="73"/>
      <c r="K76" s="73"/>
      <c r="L76" s="71"/>
    </row>
    <row r="77" s="1" customFormat="1" ht="18" customHeight="1">
      <c r="B77" s="45"/>
      <c r="C77" s="75" t="s">
        <v>23</v>
      </c>
      <c r="D77" s="73"/>
      <c r="E77" s="73"/>
      <c r="F77" s="192" t="str">
        <f>F12</f>
        <v>Tisá</v>
      </c>
      <c r="G77" s="73"/>
      <c r="H77" s="73"/>
      <c r="I77" s="193" t="s">
        <v>25</v>
      </c>
      <c r="J77" s="84" t="str">
        <f>IF(J12="","",J12)</f>
        <v>16. 10. 2018</v>
      </c>
      <c r="K77" s="73"/>
      <c r="L77" s="71"/>
    </row>
    <row r="78" s="1" customFormat="1" ht="6.96" customHeight="1">
      <c r="B78" s="45"/>
      <c r="C78" s="73"/>
      <c r="D78" s="73"/>
      <c r="E78" s="73"/>
      <c r="F78" s="73"/>
      <c r="G78" s="73"/>
      <c r="H78" s="73"/>
      <c r="I78" s="190"/>
      <c r="J78" s="73"/>
      <c r="K78" s="73"/>
      <c r="L78" s="71"/>
    </row>
    <row r="79" s="1" customFormat="1">
      <c r="B79" s="45"/>
      <c r="C79" s="75" t="s">
        <v>27</v>
      </c>
      <c r="D79" s="73"/>
      <c r="E79" s="73"/>
      <c r="F79" s="192" t="str">
        <f>E15</f>
        <v>Obec Tisá</v>
      </c>
      <c r="G79" s="73"/>
      <c r="H79" s="73"/>
      <c r="I79" s="193" t="s">
        <v>33</v>
      </c>
      <c r="J79" s="192" t="str">
        <f>E21</f>
        <v>AZ Consult spol. s r.o.</v>
      </c>
      <c r="K79" s="73"/>
      <c r="L79" s="71"/>
    </row>
    <row r="80" s="1" customFormat="1" ht="14.4" customHeight="1">
      <c r="B80" s="45"/>
      <c r="C80" s="75" t="s">
        <v>31</v>
      </c>
      <c r="D80" s="73"/>
      <c r="E80" s="73"/>
      <c r="F80" s="192" t="str">
        <f>IF(E18="","",E18)</f>
        <v/>
      </c>
      <c r="G80" s="73"/>
      <c r="H80" s="73"/>
      <c r="I80" s="190"/>
      <c r="J80" s="73"/>
      <c r="K80" s="73"/>
      <c r="L80" s="71"/>
    </row>
    <row r="81" s="1" customFormat="1" ht="10.32" customHeight="1">
      <c r="B81" s="45"/>
      <c r="C81" s="73"/>
      <c r="D81" s="73"/>
      <c r="E81" s="73"/>
      <c r="F81" s="73"/>
      <c r="G81" s="73"/>
      <c r="H81" s="73"/>
      <c r="I81" s="190"/>
      <c r="J81" s="73"/>
      <c r="K81" s="73"/>
      <c r="L81" s="71"/>
    </row>
    <row r="82" s="9" customFormat="1" ht="29.28" customHeight="1">
      <c r="B82" s="194"/>
      <c r="C82" s="195" t="s">
        <v>113</v>
      </c>
      <c r="D82" s="196" t="s">
        <v>57</v>
      </c>
      <c r="E82" s="196" t="s">
        <v>53</v>
      </c>
      <c r="F82" s="196" t="s">
        <v>114</v>
      </c>
      <c r="G82" s="196" t="s">
        <v>115</v>
      </c>
      <c r="H82" s="196" t="s">
        <v>116</v>
      </c>
      <c r="I82" s="197" t="s">
        <v>117</v>
      </c>
      <c r="J82" s="196" t="s">
        <v>99</v>
      </c>
      <c r="K82" s="198" t="s">
        <v>118</v>
      </c>
      <c r="L82" s="199"/>
      <c r="M82" s="101" t="s">
        <v>119</v>
      </c>
      <c r="N82" s="102" t="s">
        <v>42</v>
      </c>
      <c r="O82" s="102" t="s">
        <v>120</v>
      </c>
      <c r="P82" s="102" t="s">
        <v>121</v>
      </c>
      <c r="Q82" s="102" t="s">
        <v>122</v>
      </c>
      <c r="R82" s="102" t="s">
        <v>123</v>
      </c>
      <c r="S82" s="102" t="s">
        <v>124</v>
      </c>
      <c r="T82" s="103" t="s">
        <v>125</v>
      </c>
    </row>
    <row r="83" s="1" customFormat="1" ht="29.28" customHeight="1">
      <c r="B83" s="45"/>
      <c r="C83" s="107" t="s">
        <v>100</v>
      </c>
      <c r="D83" s="73"/>
      <c r="E83" s="73"/>
      <c r="F83" s="73"/>
      <c r="G83" s="73"/>
      <c r="H83" s="73"/>
      <c r="I83" s="190"/>
      <c r="J83" s="200">
        <f>BK83</f>
        <v>0</v>
      </c>
      <c r="K83" s="73"/>
      <c r="L83" s="71"/>
      <c r="M83" s="104"/>
      <c r="N83" s="105"/>
      <c r="O83" s="105"/>
      <c r="P83" s="201">
        <f>P84</f>
        <v>0</v>
      </c>
      <c r="Q83" s="105"/>
      <c r="R83" s="201">
        <f>R84</f>
        <v>89.353257959999993</v>
      </c>
      <c r="S83" s="105"/>
      <c r="T83" s="202">
        <f>T84</f>
        <v>148.00399999999996</v>
      </c>
      <c r="AT83" s="23" t="s">
        <v>71</v>
      </c>
      <c r="AU83" s="23" t="s">
        <v>101</v>
      </c>
      <c r="BK83" s="203">
        <f>BK84</f>
        <v>0</v>
      </c>
    </row>
    <row r="84" s="10" customFormat="1" ht="37.44001" customHeight="1">
      <c r="B84" s="204"/>
      <c r="C84" s="205"/>
      <c r="D84" s="206" t="s">
        <v>71</v>
      </c>
      <c r="E84" s="207" t="s">
        <v>126</v>
      </c>
      <c r="F84" s="207" t="s">
        <v>127</v>
      </c>
      <c r="G84" s="205"/>
      <c r="H84" s="205"/>
      <c r="I84" s="208"/>
      <c r="J84" s="209">
        <f>BK84</f>
        <v>0</v>
      </c>
      <c r="K84" s="205"/>
      <c r="L84" s="210"/>
      <c r="M84" s="211"/>
      <c r="N84" s="212"/>
      <c r="O84" s="212"/>
      <c r="P84" s="213">
        <f>P85+P165+P174+P194+P218+P246</f>
        <v>0</v>
      </c>
      <c r="Q84" s="212"/>
      <c r="R84" s="213">
        <f>R85+R165+R174+R194+R218+R246</f>
        <v>89.353257959999993</v>
      </c>
      <c r="S84" s="212"/>
      <c r="T84" s="214">
        <f>T85+T165+T174+T194+T218+T246</f>
        <v>148.00399999999996</v>
      </c>
      <c r="AR84" s="215" t="s">
        <v>80</v>
      </c>
      <c r="AT84" s="216" t="s">
        <v>71</v>
      </c>
      <c r="AU84" s="216" t="s">
        <v>72</v>
      </c>
      <c r="AY84" s="215" t="s">
        <v>128</v>
      </c>
      <c r="BK84" s="217">
        <f>BK85+BK165+BK174+BK194+BK218+BK246</f>
        <v>0</v>
      </c>
    </row>
    <row r="85" s="10" customFormat="1" ht="19.92" customHeight="1">
      <c r="B85" s="204"/>
      <c r="C85" s="205"/>
      <c r="D85" s="206" t="s">
        <v>71</v>
      </c>
      <c r="E85" s="218" t="s">
        <v>80</v>
      </c>
      <c r="F85" s="218" t="s">
        <v>129</v>
      </c>
      <c r="G85" s="205"/>
      <c r="H85" s="205"/>
      <c r="I85" s="208"/>
      <c r="J85" s="219">
        <f>BK85</f>
        <v>0</v>
      </c>
      <c r="K85" s="205"/>
      <c r="L85" s="210"/>
      <c r="M85" s="211"/>
      <c r="N85" s="212"/>
      <c r="O85" s="212"/>
      <c r="P85" s="213">
        <f>SUM(P86:P164)</f>
        <v>0</v>
      </c>
      <c r="Q85" s="212"/>
      <c r="R85" s="213">
        <f>SUM(R86:R164)</f>
        <v>0.01274</v>
      </c>
      <c r="S85" s="212"/>
      <c r="T85" s="214">
        <f>SUM(T86:T164)</f>
        <v>147.83999999999998</v>
      </c>
      <c r="AR85" s="215" t="s">
        <v>80</v>
      </c>
      <c r="AT85" s="216" t="s">
        <v>71</v>
      </c>
      <c r="AU85" s="216" t="s">
        <v>80</v>
      </c>
      <c r="AY85" s="215" t="s">
        <v>128</v>
      </c>
      <c r="BK85" s="217">
        <f>SUM(BK86:BK164)</f>
        <v>0</v>
      </c>
    </row>
    <row r="86" s="1" customFormat="1" ht="25.5" customHeight="1">
      <c r="B86" s="45"/>
      <c r="C86" s="220" t="s">
        <v>80</v>
      </c>
      <c r="D86" s="220" t="s">
        <v>130</v>
      </c>
      <c r="E86" s="221" t="s">
        <v>131</v>
      </c>
      <c r="F86" s="222" t="s">
        <v>132</v>
      </c>
      <c r="G86" s="223" t="s">
        <v>133</v>
      </c>
      <c r="H86" s="224">
        <v>10</v>
      </c>
      <c r="I86" s="225"/>
      <c r="J86" s="226">
        <f>ROUND(I86*H86,2)</f>
        <v>0</v>
      </c>
      <c r="K86" s="222" t="s">
        <v>134</v>
      </c>
      <c r="L86" s="71"/>
      <c r="M86" s="227" t="s">
        <v>21</v>
      </c>
      <c r="N86" s="228" t="s">
        <v>43</v>
      </c>
      <c r="O86" s="46"/>
      <c r="P86" s="229">
        <f>O86*H86</f>
        <v>0</v>
      </c>
      <c r="Q86" s="229">
        <v>0</v>
      </c>
      <c r="R86" s="229">
        <f>Q86*H86</f>
        <v>0</v>
      </c>
      <c r="S86" s="229">
        <v>0</v>
      </c>
      <c r="T86" s="230">
        <f>S86*H86</f>
        <v>0</v>
      </c>
      <c r="AR86" s="23" t="s">
        <v>135</v>
      </c>
      <c r="AT86" s="23" t="s">
        <v>130</v>
      </c>
      <c r="AU86" s="23" t="s">
        <v>82</v>
      </c>
      <c r="AY86" s="23" t="s">
        <v>128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23" t="s">
        <v>80</v>
      </c>
      <c r="BK86" s="231">
        <f>ROUND(I86*H86,2)</f>
        <v>0</v>
      </c>
      <c r="BL86" s="23" t="s">
        <v>135</v>
      </c>
      <c r="BM86" s="23" t="s">
        <v>136</v>
      </c>
    </row>
    <row r="87" s="1" customFormat="1">
      <c r="B87" s="45"/>
      <c r="C87" s="73"/>
      <c r="D87" s="232" t="s">
        <v>137</v>
      </c>
      <c r="E87" s="73"/>
      <c r="F87" s="233" t="s">
        <v>138</v>
      </c>
      <c r="G87" s="73"/>
      <c r="H87" s="73"/>
      <c r="I87" s="190"/>
      <c r="J87" s="73"/>
      <c r="K87" s="73"/>
      <c r="L87" s="71"/>
      <c r="M87" s="234"/>
      <c r="N87" s="46"/>
      <c r="O87" s="46"/>
      <c r="P87" s="46"/>
      <c r="Q87" s="46"/>
      <c r="R87" s="46"/>
      <c r="S87" s="46"/>
      <c r="T87" s="94"/>
      <c r="AT87" s="23" t="s">
        <v>137</v>
      </c>
      <c r="AU87" s="23" t="s">
        <v>82</v>
      </c>
    </row>
    <row r="88" s="11" customFormat="1">
      <c r="B88" s="235"/>
      <c r="C88" s="236"/>
      <c r="D88" s="232" t="s">
        <v>139</v>
      </c>
      <c r="E88" s="237" t="s">
        <v>21</v>
      </c>
      <c r="F88" s="238" t="s">
        <v>797</v>
      </c>
      <c r="G88" s="236"/>
      <c r="H88" s="239">
        <v>10</v>
      </c>
      <c r="I88" s="240"/>
      <c r="J88" s="236"/>
      <c r="K88" s="236"/>
      <c r="L88" s="241"/>
      <c r="M88" s="242"/>
      <c r="N88" s="243"/>
      <c r="O88" s="243"/>
      <c r="P88" s="243"/>
      <c r="Q88" s="243"/>
      <c r="R88" s="243"/>
      <c r="S88" s="243"/>
      <c r="T88" s="244"/>
      <c r="AT88" s="245" t="s">
        <v>139</v>
      </c>
      <c r="AU88" s="245" t="s">
        <v>82</v>
      </c>
      <c r="AV88" s="11" t="s">
        <v>82</v>
      </c>
      <c r="AW88" s="11" t="s">
        <v>35</v>
      </c>
      <c r="AX88" s="11" t="s">
        <v>80</v>
      </c>
      <c r="AY88" s="245" t="s">
        <v>128</v>
      </c>
    </row>
    <row r="89" s="1" customFormat="1" ht="25.5" customHeight="1">
      <c r="B89" s="45"/>
      <c r="C89" s="220" t="s">
        <v>155</v>
      </c>
      <c r="D89" s="220" t="s">
        <v>130</v>
      </c>
      <c r="E89" s="221" t="s">
        <v>156</v>
      </c>
      <c r="F89" s="222" t="s">
        <v>157</v>
      </c>
      <c r="G89" s="223" t="s">
        <v>149</v>
      </c>
      <c r="H89" s="224">
        <v>1</v>
      </c>
      <c r="I89" s="225"/>
      <c r="J89" s="226">
        <f>ROUND(I89*H89,2)</f>
        <v>0</v>
      </c>
      <c r="K89" s="222" t="s">
        <v>134</v>
      </c>
      <c r="L89" s="71"/>
      <c r="M89" s="227" t="s">
        <v>21</v>
      </c>
      <c r="N89" s="228" t="s">
        <v>43</v>
      </c>
      <c r="O89" s="46"/>
      <c r="P89" s="229">
        <f>O89*H89</f>
        <v>0</v>
      </c>
      <c r="Q89" s="229">
        <v>0</v>
      </c>
      <c r="R89" s="229">
        <f>Q89*H89</f>
        <v>0</v>
      </c>
      <c r="S89" s="229">
        <v>0</v>
      </c>
      <c r="T89" s="230">
        <f>S89*H89</f>
        <v>0</v>
      </c>
      <c r="AR89" s="23" t="s">
        <v>135</v>
      </c>
      <c r="AT89" s="23" t="s">
        <v>130</v>
      </c>
      <c r="AU89" s="23" t="s">
        <v>82</v>
      </c>
      <c r="AY89" s="23" t="s">
        <v>128</v>
      </c>
      <c r="BE89" s="231">
        <f>IF(N89="základní",J89,0)</f>
        <v>0</v>
      </c>
      <c r="BF89" s="231">
        <f>IF(N89="snížená",J89,0)</f>
        <v>0</v>
      </c>
      <c r="BG89" s="231">
        <f>IF(N89="zákl. přenesená",J89,0)</f>
        <v>0</v>
      </c>
      <c r="BH89" s="231">
        <f>IF(N89="sníž. přenesená",J89,0)</f>
        <v>0</v>
      </c>
      <c r="BI89" s="231">
        <f>IF(N89="nulová",J89,0)</f>
        <v>0</v>
      </c>
      <c r="BJ89" s="23" t="s">
        <v>80</v>
      </c>
      <c r="BK89" s="231">
        <f>ROUND(I89*H89,2)</f>
        <v>0</v>
      </c>
      <c r="BL89" s="23" t="s">
        <v>135</v>
      </c>
      <c r="BM89" s="23" t="s">
        <v>158</v>
      </c>
    </row>
    <row r="90" s="1" customFormat="1">
      <c r="B90" s="45"/>
      <c r="C90" s="73"/>
      <c r="D90" s="232" t="s">
        <v>137</v>
      </c>
      <c r="E90" s="73"/>
      <c r="F90" s="233" t="s">
        <v>151</v>
      </c>
      <c r="G90" s="73"/>
      <c r="H90" s="73"/>
      <c r="I90" s="190"/>
      <c r="J90" s="73"/>
      <c r="K90" s="73"/>
      <c r="L90" s="71"/>
      <c r="M90" s="234"/>
      <c r="N90" s="46"/>
      <c r="O90" s="46"/>
      <c r="P90" s="46"/>
      <c r="Q90" s="46"/>
      <c r="R90" s="46"/>
      <c r="S90" s="46"/>
      <c r="T90" s="94"/>
      <c r="AT90" s="23" t="s">
        <v>137</v>
      </c>
      <c r="AU90" s="23" t="s">
        <v>82</v>
      </c>
    </row>
    <row r="91" s="1" customFormat="1" ht="25.5" customHeight="1">
      <c r="B91" s="45"/>
      <c r="C91" s="220" t="s">
        <v>159</v>
      </c>
      <c r="D91" s="220" t="s">
        <v>130</v>
      </c>
      <c r="E91" s="221" t="s">
        <v>160</v>
      </c>
      <c r="F91" s="222" t="s">
        <v>161</v>
      </c>
      <c r="G91" s="223" t="s">
        <v>149</v>
      </c>
      <c r="H91" s="224">
        <v>1</v>
      </c>
      <c r="I91" s="225"/>
      <c r="J91" s="226">
        <f>ROUND(I91*H91,2)</f>
        <v>0</v>
      </c>
      <c r="K91" s="222" t="s">
        <v>134</v>
      </c>
      <c r="L91" s="71"/>
      <c r="M91" s="227" t="s">
        <v>21</v>
      </c>
      <c r="N91" s="228" t="s">
        <v>43</v>
      </c>
      <c r="O91" s="46"/>
      <c r="P91" s="229">
        <f>O91*H91</f>
        <v>0</v>
      </c>
      <c r="Q91" s="229">
        <v>0</v>
      </c>
      <c r="R91" s="229">
        <f>Q91*H91</f>
        <v>0</v>
      </c>
      <c r="S91" s="229">
        <v>0</v>
      </c>
      <c r="T91" s="230">
        <f>S91*H91</f>
        <v>0</v>
      </c>
      <c r="AR91" s="23" t="s">
        <v>135</v>
      </c>
      <c r="AT91" s="23" t="s">
        <v>130</v>
      </c>
      <c r="AU91" s="23" t="s">
        <v>82</v>
      </c>
      <c r="AY91" s="23" t="s">
        <v>128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23" t="s">
        <v>80</v>
      </c>
      <c r="BK91" s="231">
        <f>ROUND(I91*H91,2)</f>
        <v>0</v>
      </c>
      <c r="BL91" s="23" t="s">
        <v>135</v>
      </c>
      <c r="BM91" s="23" t="s">
        <v>162</v>
      </c>
    </row>
    <row r="92" s="1" customFormat="1">
      <c r="B92" s="45"/>
      <c r="C92" s="73"/>
      <c r="D92" s="232" t="s">
        <v>137</v>
      </c>
      <c r="E92" s="73"/>
      <c r="F92" s="233" t="s">
        <v>151</v>
      </c>
      <c r="G92" s="73"/>
      <c r="H92" s="73"/>
      <c r="I92" s="190"/>
      <c r="J92" s="73"/>
      <c r="K92" s="73"/>
      <c r="L92" s="71"/>
      <c r="M92" s="234"/>
      <c r="N92" s="46"/>
      <c r="O92" s="46"/>
      <c r="P92" s="46"/>
      <c r="Q92" s="46"/>
      <c r="R92" s="46"/>
      <c r="S92" s="46"/>
      <c r="T92" s="94"/>
      <c r="AT92" s="23" t="s">
        <v>137</v>
      </c>
      <c r="AU92" s="23" t="s">
        <v>82</v>
      </c>
    </row>
    <row r="93" s="1" customFormat="1" ht="25.5" customHeight="1">
      <c r="B93" s="45"/>
      <c r="C93" s="220" t="s">
        <v>172</v>
      </c>
      <c r="D93" s="220" t="s">
        <v>130</v>
      </c>
      <c r="E93" s="221" t="s">
        <v>173</v>
      </c>
      <c r="F93" s="222" t="s">
        <v>174</v>
      </c>
      <c r="G93" s="223" t="s">
        <v>149</v>
      </c>
      <c r="H93" s="224">
        <v>1</v>
      </c>
      <c r="I93" s="225"/>
      <c r="J93" s="226">
        <f>ROUND(I93*H93,2)</f>
        <v>0</v>
      </c>
      <c r="K93" s="222" t="s">
        <v>134</v>
      </c>
      <c r="L93" s="71"/>
      <c r="M93" s="227" t="s">
        <v>21</v>
      </c>
      <c r="N93" s="228" t="s">
        <v>43</v>
      </c>
      <c r="O93" s="46"/>
      <c r="P93" s="229">
        <f>O93*H93</f>
        <v>0</v>
      </c>
      <c r="Q93" s="229">
        <v>5.0000000000000002E-05</v>
      </c>
      <c r="R93" s="229">
        <f>Q93*H93</f>
        <v>5.0000000000000002E-05</v>
      </c>
      <c r="S93" s="229">
        <v>0</v>
      </c>
      <c r="T93" s="230">
        <f>S93*H93</f>
        <v>0</v>
      </c>
      <c r="AR93" s="23" t="s">
        <v>135</v>
      </c>
      <c r="AT93" s="23" t="s">
        <v>130</v>
      </c>
      <c r="AU93" s="23" t="s">
        <v>82</v>
      </c>
      <c r="AY93" s="23" t="s">
        <v>128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23" t="s">
        <v>80</v>
      </c>
      <c r="BK93" s="231">
        <f>ROUND(I93*H93,2)</f>
        <v>0</v>
      </c>
      <c r="BL93" s="23" t="s">
        <v>135</v>
      </c>
      <c r="BM93" s="23" t="s">
        <v>175</v>
      </c>
    </row>
    <row r="94" s="1" customFormat="1">
      <c r="B94" s="45"/>
      <c r="C94" s="73"/>
      <c r="D94" s="232" t="s">
        <v>137</v>
      </c>
      <c r="E94" s="73"/>
      <c r="F94" s="233" t="s">
        <v>171</v>
      </c>
      <c r="G94" s="73"/>
      <c r="H94" s="73"/>
      <c r="I94" s="190"/>
      <c r="J94" s="73"/>
      <c r="K94" s="73"/>
      <c r="L94" s="71"/>
      <c r="M94" s="234"/>
      <c r="N94" s="46"/>
      <c r="O94" s="46"/>
      <c r="P94" s="46"/>
      <c r="Q94" s="46"/>
      <c r="R94" s="46"/>
      <c r="S94" s="46"/>
      <c r="T94" s="94"/>
      <c r="AT94" s="23" t="s">
        <v>137</v>
      </c>
      <c r="AU94" s="23" t="s">
        <v>82</v>
      </c>
    </row>
    <row r="95" s="1" customFormat="1" ht="25.5" customHeight="1">
      <c r="B95" s="45"/>
      <c r="C95" s="220" t="s">
        <v>176</v>
      </c>
      <c r="D95" s="220" t="s">
        <v>130</v>
      </c>
      <c r="E95" s="221" t="s">
        <v>177</v>
      </c>
      <c r="F95" s="222" t="s">
        <v>178</v>
      </c>
      <c r="G95" s="223" t="s">
        <v>149</v>
      </c>
      <c r="H95" s="224">
        <v>1</v>
      </c>
      <c r="I95" s="225"/>
      <c r="J95" s="226">
        <f>ROUND(I95*H95,2)</f>
        <v>0</v>
      </c>
      <c r="K95" s="222" t="s">
        <v>134</v>
      </c>
      <c r="L95" s="71"/>
      <c r="M95" s="227" t="s">
        <v>21</v>
      </c>
      <c r="N95" s="228" t="s">
        <v>43</v>
      </c>
      <c r="O95" s="46"/>
      <c r="P95" s="229">
        <f>O95*H95</f>
        <v>0</v>
      </c>
      <c r="Q95" s="229">
        <v>9.0000000000000006E-05</v>
      </c>
      <c r="R95" s="229">
        <f>Q95*H95</f>
        <v>9.0000000000000006E-05</v>
      </c>
      <c r="S95" s="229">
        <v>0</v>
      </c>
      <c r="T95" s="230">
        <f>S95*H95</f>
        <v>0</v>
      </c>
      <c r="AR95" s="23" t="s">
        <v>135</v>
      </c>
      <c r="AT95" s="23" t="s">
        <v>130</v>
      </c>
      <c r="AU95" s="23" t="s">
        <v>82</v>
      </c>
      <c r="AY95" s="23" t="s">
        <v>128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23" t="s">
        <v>80</v>
      </c>
      <c r="BK95" s="231">
        <f>ROUND(I95*H95,2)</f>
        <v>0</v>
      </c>
      <c r="BL95" s="23" t="s">
        <v>135</v>
      </c>
      <c r="BM95" s="23" t="s">
        <v>179</v>
      </c>
    </row>
    <row r="96" s="1" customFormat="1">
      <c r="B96" s="45"/>
      <c r="C96" s="73"/>
      <c r="D96" s="232" t="s">
        <v>137</v>
      </c>
      <c r="E96" s="73"/>
      <c r="F96" s="233" t="s">
        <v>171</v>
      </c>
      <c r="G96" s="73"/>
      <c r="H96" s="73"/>
      <c r="I96" s="190"/>
      <c r="J96" s="73"/>
      <c r="K96" s="73"/>
      <c r="L96" s="71"/>
      <c r="M96" s="234"/>
      <c r="N96" s="46"/>
      <c r="O96" s="46"/>
      <c r="P96" s="46"/>
      <c r="Q96" s="46"/>
      <c r="R96" s="46"/>
      <c r="S96" s="46"/>
      <c r="T96" s="94"/>
      <c r="AT96" s="23" t="s">
        <v>137</v>
      </c>
      <c r="AU96" s="23" t="s">
        <v>82</v>
      </c>
    </row>
    <row r="97" s="1" customFormat="1" ht="51" customHeight="1">
      <c r="B97" s="45"/>
      <c r="C97" s="220" t="s">
        <v>798</v>
      </c>
      <c r="D97" s="220" t="s">
        <v>130</v>
      </c>
      <c r="E97" s="221" t="s">
        <v>799</v>
      </c>
      <c r="F97" s="222" t="s">
        <v>800</v>
      </c>
      <c r="G97" s="223" t="s">
        <v>133</v>
      </c>
      <c r="H97" s="224">
        <v>140</v>
      </c>
      <c r="I97" s="225"/>
      <c r="J97" s="226">
        <f>ROUND(I97*H97,2)</f>
        <v>0</v>
      </c>
      <c r="K97" s="222" t="s">
        <v>134</v>
      </c>
      <c r="L97" s="71"/>
      <c r="M97" s="227" t="s">
        <v>21</v>
      </c>
      <c r="N97" s="228" t="s">
        <v>43</v>
      </c>
      <c r="O97" s="46"/>
      <c r="P97" s="229">
        <f>O97*H97</f>
        <v>0</v>
      </c>
      <c r="Q97" s="229">
        <v>0</v>
      </c>
      <c r="R97" s="229">
        <f>Q97*H97</f>
        <v>0</v>
      </c>
      <c r="S97" s="229">
        <v>0.57999999999999996</v>
      </c>
      <c r="T97" s="230">
        <f>S97*H97</f>
        <v>81.199999999999989</v>
      </c>
      <c r="AR97" s="23" t="s">
        <v>135</v>
      </c>
      <c r="AT97" s="23" t="s">
        <v>130</v>
      </c>
      <c r="AU97" s="23" t="s">
        <v>82</v>
      </c>
      <c r="AY97" s="23" t="s">
        <v>128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23" t="s">
        <v>80</v>
      </c>
      <c r="BK97" s="231">
        <f>ROUND(I97*H97,2)</f>
        <v>0</v>
      </c>
      <c r="BL97" s="23" t="s">
        <v>135</v>
      </c>
      <c r="BM97" s="23" t="s">
        <v>801</v>
      </c>
    </row>
    <row r="98" s="1" customFormat="1">
      <c r="B98" s="45"/>
      <c r="C98" s="73"/>
      <c r="D98" s="232" t="s">
        <v>137</v>
      </c>
      <c r="E98" s="73"/>
      <c r="F98" s="233" t="s">
        <v>188</v>
      </c>
      <c r="G98" s="73"/>
      <c r="H98" s="73"/>
      <c r="I98" s="190"/>
      <c r="J98" s="73"/>
      <c r="K98" s="73"/>
      <c r="L98" s="71"/>
      <c r="M98" s="234"/>
      <c r="N98" s="46"/>
      <c r="O98" s="46"/>
      <c r="P98" s="46"/>
      <c r="Q98" s="46"/>
      <c r="R98" s="46"/>
      <c r="S98" s="46"/>
      <c r="T98" s="94"/>
      <c r="AT98" s="23" t="s">
        <v>137</v>
      </c>
      <c r="AU98" s="23" t="s">
        <v>82</v>
      </c>
    </row>
    <row r="99" s="11" customFormat="1">
      <c r="B99" s="235"/>
      <c r="C99" s="236"/>
      <c r="D99" s="232" t="s">
        <v>139</v>
      </c>
      <c r="E99" s="237" t="s">
        <v>21</v>
      </c>
      <c r="F99" s="238" t="s">
        <v>802</v>
      </c>
      <c r="G99" s="236"/>
      <c r="H99" s="239">
        <v>140</v>
      </c>
      <c r="I99" s="240"/>
      <c r="J99" s="236"/>
      <c r="K99" s="236"/>
      <c r="L99" s="241"/>
      <c r="M99" s="242"/>
      <c r="N99" s="243"/>
      <c r="O99" s="243"/>
      <c r="P99" s="243"/>
      <c r="Q99" s="243"/>
      <c r="R99" s="243"/>
      <c r="S99" s="243"/>
      <c r="T99" s="244"/>
      <c r="AT99" s="245" t="s">
        <v>139</v>
      </c>
      <c r="AU99" s="245" t="s">
        <v>82</v>
      </c>
      <c r="AV99" s="11" t="s">
        <v>82</v>
      </c>
      <c r="AW99" s="11" t="s">
        <v>35</v>
      </c>
      <c r="AX99" s="11" t="s">
        <v>80</v>
      </c>
      <c r="AY99" s="245" t="s">
        <v>128</v>
      </c>
    </row>
    <row r="100" s="1" customFormat="1" ht="51" customHeight="1">
      <c r="B100" s="45"/>
      <c r="C100" s="220" t="s">
        <v>184</v>
      </c>
      <c r="D100" s="220" t="s">
        <v>130</v>
      </c>
      <c r="E100" s="221" t="s">
        <v>185</v>
      </c>
      <c r="F100" s="222" t="s">
        <v>186</v>
      </c>
      <c r="G100" s="223" t="s">
        <v>133</v>
      </c>
      <c r="H100" s="224">
        <v>140</v>
      </c>
      <c r="I100" s="225"/>
      <c r="J100" s="226">
        <f>ROUND(I100*H100,2)</f>
        <v>0</v>
      </c>
      <c r="K100" s="222" t="s">
        <v>134</v>
      </c>
      <c r="L100" s="71"/>
      <c r="M100" s="227" t="s">
        <v>21</v>
      </c>
      <c r="N100" s="228" t="s">
        <v>43</v>
      </c>
      <c r="O100" s="46"/>
      <c r="P100" s="229">
        <f>O100*H100</f>
        <v>0</v>
      </c>
      <c r="Q100" s="229">
        <v>0</v>
      </c>
      <c r="R100" s="229">
        <f>Q100*H100</f>
        <v>0</v>
      </c>
      <c r="S100" s="229">
        <v>0.22</v>
      </c>
      <c r="T100" s="230">
        <f>S100*H100</f>
        <v>30.800000000000001</v>
      </c>
      <c r="AR100" s="23" t="s">
        <v>135</v>
      </c>
      <c r="AT100" s="23" t="s">
        <v>130</v>
      </c>
      <c r="AU100" s="23" t="s">
        <v>82</v>
      </c>
      <c r="AY100" s="23" t="s">
        <v>128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23" t="s">
        <v>80</v>
      </c>
      <c r="BK100" s="231">
        <f>ROUND(I100*H100,2)</f>
        <v>0</v>
      </c>
      <c r="BL100" s="23" t="s">
        <v>135</v>
      </c>
      <c r="BM100" s="23" t="s">
        <v>187</v>
      </c>
    </row>
    <row r="101" s="1" customFormat="1">
      <c r="B101" s="45"/>
      <c r="C101" s="73"/>
      <c r="D101" s="232" t="s">
        <v>137</v>
      </c>
      <c r="E101" s="73"/>
      <c r="F101" s="233" t="s">
        <v>188</v>
      </c>
      <c r="G101" s="73"/>
      <c r="H101" s="73"/>
      <c r="I101" s="190"/>
      <c r="J101" s="73"/>
      <c r="K101" s="73"/>
      <c r="L101" s="71"/>
      <c r="M101" s="234"/>
      <c r="N101" s="46"/>
      <c r="O101" s="46"/>
      <c r="P101" s="46"/>
      <c r="Q101" s="46"/>
      <c r="R101" s="46"/>
      <c r="S101" s="46"/>
      <c r="T101" s="94"/>
      <c r="AT101" s="23" t="s">
        <v>137</v>
      </c>
      <c r="AU101" s="23" t="s">
        <v>82</v>
      </c>
    </row>
    <row r="102" s="11" customFormat="1">
      <c r="B102" s="235"/>
      <c r="C102" s="236"/>
      <c r="D102" s="232" t="s">
        <v>139</v>
      </c>
      <c r="E102" s="237" t="s">
        <v>21</v>
      </c>
      <c r="F102" s="238" t="s">
        <v>802</v>
      </c>
      <c r="G102" s="236"/>
      <c r="H102" s="239">
        <v>140</v>
      </c>
      <c r="I102" s="240"/>
      <c r="J102" s="236"/>
      <c r="K102" s="236"/>
      <c r="L102" s="241"/>
      <c r="M102" s="242"/>
      <c r="N102" s="243"/>
      <c r="O102" s="243"/>
      <c r="P102" s="243"/>
      <c r="Q102" s="243"/>
      <c r="R102" s="243"/>
      <c r="S102" s="243"/>
      <c r="T102" s="244"/>
      <c r="AT102" s="245" t="s">
        <v>139</v>
      </c>
      <c r="AU102" s="245" t="s">
        <v>82</v>
      </c>
      <c r="AV102" s="11" t="s">
        <v>82</v>
      </c>
      <c r="AW102" s="11" t="s">
        <v>35</v>
      </c>
      <c r="AX102" s="11" t="s">
        <v>80</v>
      </c>
      <c r="AY102" s="245" t="s">
        <v>128</v>
      </c>
    </row>
    <row r="103" s="1" customFormat="1" ht="38.25" customHeight="1">
      <c r="B103" s="45"/>
      <c r="C103" s="220" t="s">
        <v>803</v>
      </c>
      <c r="D103" s="220" t="s">
        <v>130</v>
      </c>
      <c r="E103" s="221" t="s">
        <v>804</v>
      </c>
      <c r="F103" s="222" t="s">
        <v>805</v>
      </c>
      <c r="G103" s="223" t="s">
        <v>133</v>
      </c>
      <c r="H103" s="224">
        <v>140</v>
      </c>
      <c r="I103" s="225"/>
      <c r="J103" s="226">
        <f>ROUND(I103*H103,2)</f>
        <v>0</v>
      </c>
      <c r="K103" s="222" t="s">
        <v>134</v>
      </c>
      <c r="L103" s="71"/>
      <c r="M103" s="227" t="s">
        <v>21</v>
      </c>
      <c r="N103" s="228" t="s">
        <v>43</v>
      </c>
      <c r="O103" s="46"/>
      <c r="P103" s="229">
        <f>O103*H103</f>
        <v>0</v>
      </c>
      <c r="Q103" s="229">
        <v>9.0000000000000006E-05</v>
      </c>
      <c r="R103" s="229">
        <f>Q103*H103</f>
        <v>0.0126</v>
      </c>
      <c r="S103" s="229">
        <v>0.25600000000000001</v>
      </c>
      <c r="T103" s="230">
        <f>S103*H103</f>
        <v>35.840000000000003</v>
      </c>
      <c r="AR103" s="23" t="s">
        <v>135</v>
      </c>
      <c r="AT103" s="23" t="s">
        <v>130</v>
      </c>
      <c r="AU103" s="23" t="s">
        <v>82</v>
      </c>
      <c r="AY103" s="23" t="s">
        <v>128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23" t="s">
        <v>80</v>
      </c>
      <c r="BK103" s="231">
        <f>ROUND(I103*H103,2)</f>
        <v>0</v>
      </c>
      <c r="BL103" s="23" t="s">
        <v>135</v>
      </c>
      <c r="BM103" s="23" t="s">
        <v>806</v>
      </c>
    </row>
    <row r="104" s="1" customFormat="1">
      <c r="B104" s="45"/>
      <c r="C104" s="73"/>
      <c r="D104" s="232" t="s">
        <v>137</v>
      </c>
      <c r="E104" s="73"/>
      <c r="F104" s="233" t="s">
        <v>198</v>
      </c>
      <c r="G104" s="73"/>
      <c r="H104" s="73"/>
      <c r="I104" s="190"/>
      <c r="J104" s="73"/>
      <c r="K104" s="73"/>
      <c r="L104" s="71"/>
      <c r="M104" s="234"/>
      <c r="N104" s="46"/>
      <c r="O104" s="46"/>
      <c r="P104" s="46"/>
      <c r="Q104" s="46"/>
      <c r="R104" s="46"/>
      <c r="S104" s="46"/>
      <c r="T104" s="94"/>
      <c r="AT104" s="23" t="s">
        <v>137</v>
      </c>
      <c r="AU104" s="23" t="s">
        <v>82</v>
      </c>
    </row>
    <row r="105" s="11" customFormat="1">
      <c r="B105" s="235"/>
      <c r="C105" s="236"/>
      <c r="D105" s="232" t="s">
        <v>139</v>
      </c>
      <c r="E105" s="237" t="s">
        <v>21</v>
      </c>
      <c r="F105" s="238" t="s">
        <v>802</v>
      </c>
      <c r="G105" s="236"/>
      <c r="H105" s="239">
        <v>140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AT105" s="245" t="s">
        <v>139</v>
      </c>
      <c r="AU105" s="245" t="s">
        <v>82</v>
      </c>
      <c r="AV105" s="11" t="s">
        <v>82</v>
      </c>
      <c r="AW105" s="11" t="s">
        <v>35</v>
      </c>
      <c r="AX105" s="11" t="s">
        <v>80</v>
      </c>
      <c r="AY105" s="245" t="s">
        <v>128</v>
      </c>
    </row>
    <row r="106" s="1" customFormat="1" ht="38.25" customHeight="1">
      <c r="B106" s="45"/>
      <c r="C106" s="220" t="s">
        <v>212</v>
      </c>
      <c r="D106" s="220" t="s">
        <v>130</v>
      </c>
      <c r="E106" s="221" t="s">
        <v>213</v>
      </c>
      <c r="F106" s="222" t="s">
        <v>214</v>
      </c>
      <c r="G106" s="223" t="s">
        <v>215</v>
      </c>
      <c r="H106" s="224">
        <v>70</v>
      </c>
      <c r="I106" s="225"/>
      <c r="J106" s="226">
        <f>ROUND(I106*H106,2)</f>
        <v>0</v>
      </c>
      <c r="K106" s="222" t="s">
        <v>134</v>
      </c>
      <c r="L106" s="71"/>
      <c r="M106" s="227" t="s">
        <v>21</v>
      </c>
      <c r="N106" s="228" t="s">
        <v>43</v>
      </c>
      <c r="O106" s="4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AR106" s="23" t="s">
        <v>135</v>
      </c>
      <c r="AT106" s="23" t="s">
        <v>130</v>
      </c>
      <c r="AU106" s="23" t="s">
        <v>82</v>
      </c>
      <c r="AY106" s="23" t="s">
        <v>128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23" t="s">
        <v>80</v>
      </c>
      <c r="BK106" s="231">
        <f>ROUND(I106*H106,2)</f>
        <v>0</v>
      </c>
      <c r="BL106" s="23" t="s">
        <v>135</v>
      </c>
      <c r="BM106" s="23" t="s">
        <v>216</v>
      </c>
    </row>
    <row r="107" s="1" customFormat="1">
      <c r="B107" s="45"/>
      <c r="C107" s="73"/>
      <c r="D107" s="232" t="s">
        <v>137</v>
      </c>
      <c r="E107" s="73"/>
      <c r="F107" s="233" t="s">
        <v>217</v>
      </c>
      <c r="G107" s="73"/>
      <c r="H107" s="73"/>
      <c r="I107" s="190"/>
      <c r="J107" s="73"/>
      <c r="K107" s="73"/>
      <c r="L107" s="71"/>
      <c r="M107" s="234"/>
      <c r="N107" s="46"/>
      <c r="O107" s="46"/>
      <c r="P107" s="46"/>
      <c r="Q107" s="46"/>
      <c r="R107" s="46"/>
      <c r="S107" s="46"/>
      <c r="T107" s="94"/>
      <c r="AT107" s="23" t="s">
        <v>137</v>
      </c>
      <c r="AU107" s="23" t="s">
        <v>82</v>
      </c>
    </row>
    <row r="108" s="11" customFormat="1">
      <c r="B108" s="235"/>
      <c r="C108" s="236"/>
      <c r="D108" s="232" t="s">
        <v>139</v>
      </c>
      <c r="E108" s="237" t="s">
        <v>21</v>
      </c>
      <c r="F108" s="238" t="s">
        <v>807</v>
      </c>
      <c r="G108" s="236"/>
      <c r="H108" s="239">
        <v>70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AT108" s="245" t="s">
        <v>139</v>
      </c>
      <c r="AU108" s="245" t="s">
        <v>82</v>
      </c>
      <c r="AV108" s="11" t="s">
        <v>82</v>
      </c>
      <c r="AW108" s="11" t="s">
        <v>35</v>
      </c>
      <c r="AX108" s="11" t="s">
        <v>80</v>
      </c>
      <c r="AY108" s="245" t="s">
        <v>128</v>
      </c>
    </row>
    <row r="109" s="1" customFormat="1" ht="38.25" customHeight="1">
      <c r="B109" s="45"/>
      <c r="C109" s="220" t="s">
        <v>219</v>
      </c>
      <c r="D109" s="220" t="s">
        <v>130</v>
      </c>
      <c r="E109" s="221" t="s">
        <v>220</v>
      </c>
      <c r="F109" s="222" t="s">
        <v>221</v>
      </c>
      <c r="G109" s="223" t="s">
        <v>215</v>
      </c>
      <c r="H109" s="224">
        <v>7</v>
      </c>
      <c r="I109" s="225"/>
      <c r="J109" s="226">
        <f>ROUND(I109*H109,2)</f>
        <v>0</v>
      </c>
      <c r="K109" s="222" t="s">
        <v>134</v>
      </c>
      <c r="L109" s="71"/>
      <c r="M109" s="227" t="s">
        <v>21</v>
      </c>
      <c r="N109" s="228" t="s">
        <v>43</v>
      </c>
      <c r="O109" s="46"/>
      <c r="P109" s="229">
        <f>O109*H109</f>
        <v>0</v>
      </c>
      <c r="Q109" s="229">
        <v>0</v>
      </c>
      <c r="R109" s="229">
        <f>Q109*H109</f>
        <v>0</v>
      </c>
      <c r="S109" s="229">
        <v>0</v>
      </c>
      <c r="T109" s="230">
        <f>S109*H109</f>
        <v>0</v>
      </c>
      <c r="AR109" s="23" t="s">
        <v>135</v>
      </c>
      <c r="AT109" s="23" t="s">
        <v>130</v>
      </c>
      <c r="AU109" s="23" t="s">
        <v>82</v>
      </c>
      <c r="AY109" s="23" t="s">
        <v>128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23" t="s">
        <v>80</v>
      </c>
      <c r="BK109" s="231">
        <f>ROUND(I109*H109,2)</f>
        <v>0</v>
      </c>
      <c r="BL109" s="23" t="s">
        <v>135</v>
      </c>
      <c r="BM109" s="23" t="s">
        <v>222</v>
      </c>
    </row>
    <row r="110" s="1" customFormat="1">
      <c r="B110" s="45"/>
      <c r="C110" s="73"/>
      <c r="D110" s="232" t="s">
        <v>137</v>
      </c>
      <c r="E110" s="73"/>
      <c r="F110" s="233" t="s">
        <v>217</v>
      </c>
      <c r="G110" s="73"/>
      <c r="H110" s="73"/>
      <c r="I110" s="190"/>
      <c r="J110" s="73"/>
      <c r="K110" s="73"/>
      <c r="L110" s="71"/>
      <c r="M110" s="234"/>
      <c r="N110" s="46"/>
      <c r="O110" s="46"/>
      <c r="P110" s="46"/>
      <c r="Q110" s="46"/>
      <c r="R110" s="46"/>
      <c r="S110" s="46"/>
      <c r="T110" s="94"/>
      <c r="AT110" s="23" t="s">
        <v>137</v>
      </c>
      <c r="AU110" s="23" t="s">
        <v>82</v>
      </c>
    </row>
    <row r="111" s="11" customFormat="1">
      <c r="B111" s="235"/>
      <c r="C111" s="236"/>
      <c r="D111" s="232" t="s">
        <v>139</v>
      </c>
      <c r="E111" s="236"/>
      <c r="F111" s="238" t="s">
        <v>808</v>
      </c>
      <c r="G111" s="236"/>
      <c r="H111" s="239">
        <v>7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AT111" s="245" t="s">
        <v>139</v>
      </c>
      <c r="AU111" s="245" t="s">
        <v>82</v>
      </c>
      <c r="AV111" s="11" t="s">
        <v>82</v>
      </c>
      <c r="AW111" s="11" t="s">
        <v>6</v>
      </c>
      <c r="AX111" s="11" t="s">
        <v>80</v>
      </c>
      <c r="AY111" s="245" t="s">
        <v>128</v>
      </c>
    </row>
    <row r="112" s="1" customFormat="1" ht="25.5" customHeight="1">
      <c r="B112" s="45"/>
      <c r="C112" s="220" t="s">
        <v>9</v>
      </c>
      <c r="D112" s="220" t="s">
        <v>130</v>
      </c>
      <c r="E112" s="221" t="s">
        <v>224</v>
      </c>
      <c r="F112" s="222" t="s">
        <v>225</v>
      </c>
      <c r="G112" s="223" t="s">
        <v>215</v>
      </c>
      <c r="H112" s="224">
        <v>1.8360000000000001</v>
      </c>
      <c r="I112" s="225"/>
      <c r="J112" s="226">
        <f>ROUND(I112*H112,2)</f>
        <v>0</v>
      </c>
      <c r="K112" s="222" t="s">
        <v>134</v>
      </c>
      <c r="L112" s="71"/>
      <c r="M112" s="227" t="s">
        <v>21</v>
      </c>
      <c r="N112" s="228" t="s">
        <v>43</v>
      </c>
      <c r="O112" s="46"/>
      <c r="P112" s="229">
        <f>O112*H112</f>
        <v>0</v>
      </c>
      <c r="Q112" s="229">
        <v>0</v>
      </c>
      <c r="R112" s="229">
        <f>Q112*H112</f>
        <v>0</v>
      </c>
      <c r="S112" s="229">
        <v>0</v>
      </c>
      <c r="T112" s="230">
        <f>S112*H112</f>
        <v>0</v>
      </c>
      <c r="AR112" s="23" t="s">
        <v>135</v>
      </c>
      <c r="AT112" s="23" t="s">
        <v>130</v>
      </c>
      <c r="AU112" s="23" t="s">
        <v>82</v>
      </c>
      <c r="AY112" s="23" t="s">
        <v>128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23" t="s">
        <v>80</v>
      </c>
      <c r="BK112" s="231">
        <f>ROUND(I112*H112,2)</f>
        <v>0</v>
      </c>
      <c r="BL112" s="23" t="s">
        <v>135</v>
      </c>
      <c r="BM112" s="23" t="s">
        <v>226</v>
      </c>
    </row>
    <row r="113" s="1" customFormat="1">
      <c r="B113" s="45"/>
      <c r="C113" s="73"/>
      <c r="D113" s="232" t="s">
        <v>137</v>
      </c>
      <c r="E113" s="73"/>
      <c r="F113" s="233" t="s">
        <v>227</v>
      </c>
      <c r="G113" s="73"/>
      <c r="H113" s="73"/>
      <c r="I113" s="190"/>
      <c r="J113" s="73"/>
      <c r="K113" s="73"/>
      <c r="L113" s="71"/>
      <c r="M113" s="234"/>
      <c r="N113" s="46"/>
      <c r="O113" s="46"/>
      <c r="P113" s="46"/>
      <c r="Q113" s="46"/>
      <c r="R113" s="46"/>
      <c r="S113" s="46"/>
      <c r="T113" s="94"/>
      <c r="AT113" s="23" t="s">
        <v>137</v>
      </c>
      <c r="AU113" s="23" t="s">
        <v>82</v>
      </c>
    </row>
    <row r="114" s="11" customFormat="1">
      <c r="B114" s="235"/>
      <c r="C114" s="236"/>
      <c r="D114" s="232" t="s">
        <v>139</v>
      </c>
      <c r="E114" s="237" t="s">
        <v>21</v>
      </c>
      <c r="F114" s="238" t="s">
        <v>809</v>
      </c>
      <c r="G114" s="236"/>
      <c r="H114" s="239">
        <v>1.8360000000000001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AT114" s="245" t="s">
        <v>139</v>
      </c>
      <c r="AU114" s="245" t="s">
        <v>82</v>
      </c>
      <c r="AV114" s="11" t="s">
        <v>82</v>
      </c>
      <c r="AW114" s="11" t="s">
        <v>35</v>
      </c>
      <c r="AX114" s="11" t="s">
        <v>80</v>
      </c>
      <c r="AY114" s="245" t="s">
        <v>128</v>
      </c>
    </row>
    <row r="115" s="1" customFormat="1" ht="38.25" customHeight="1">
      <c r="B115" s="45"/>
      <c r="C115" s="220" t="s">
        <v>229</v>
      </c>
      <c r="D115" s="220" t="s">
        <v>130</v>
      </c>
      <c r="E115" s="221" t="s">
        <v>230</v>
      </c>
      <c r="F115" s="222" t="s">
        <v>231</v>
      </c>
      <c r="G115" s="223" t="s">
        <v>215</v>
      </c>
      <c r="H115" s="224">
        <v>0.184</v>
      </c>
      <c r="I115" s="225"/>
      <c r="J115" s="226">
        <f>ROUND(I115*H115,2)</f>
        <v>0</v>
      </c>
      <c r="K115" s="222" t="s">
        <v>134</v>
      </c>
      <c r="L115" s="71"/>
      <c r="M115" s="227" t="s">
        <v>21</v>
      </c>
      <c r="N115" s="228" t="s">
        <v>43</v>
      </c>
      <c r="O115" s="46"/>
      <c r="P115" s="229">
        <f>O115*H115</f>
        <v>0</v>
      </c>
      <c r="Q115" s="229">
        <v>0</v>
      </c>
      <c r="R115" s="229">
        <f>Q115*H115</f>
        <v>0</v>
      </c>
      <c r="S115" s="229">
        <v>0</v>
      </c>
      <c r="T115" s="230">
        <f>S115*H115</f>
        <v>0</v>
      </c>
      <c r="AR115" s="23" t="s">
        <v>135</v>
      </c>
      <c r="AT115" s="23" t="s">
        <v>130</v>
      </c>
      <c r="AU115" s="23" t="s">
        <v>82</v>
      </c>
      <c r="AY115" s="23" t="s">
        <v>128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23" t="s">
        <v>80</v>
      </c>
      <c r="BK115" s="231">
        <f>ROUND(I115*H115,2)</f>
        <v>0</v>
      </c>
      <c r="BL115" s="23" t="s">
        <v>135</v>
      </c>
      <c r="BM115" s="23" t="s">
        <v>232</v>
      </c>
    </row>
    <row r="116" s="1" customFormat="1">
      <c r="B116" s="45"/>
      <c r="C116" s="73"/>
      <c r="D116" s="232" t="s">
        <v>137</v>
      </c>
      <c r="E116" s="73"/>
      <c r="F116" s="233" t="s">
        <v>227</v>
      </c>
      <c r="G116" s="73"/>
      <c r="H116" s="73"/>
      <c r="I116" s="190"/>
      <c r="J116" s="73"/>
      <c r="K116" s="73"/>
      <c r="L116" s="71"/>
      <c r="M116" s="234"/>
      <c r="N116" s="46"/>
      <c r="O116" s="46"/>
      <c r="P116" s="46"/>
      <c r="Q116" s="46"/>
      <c r="R116" s="46"/>
      <c r="S116" s="46"/>
      <c r="T116" s="94"/>
      <c r="AT116" s="23" t="s">
        <v>137</v>
      </c>
      <c r="AU116" s="23" t="s">
        <v>82</v>
      </c>
    </row>
    <row r="117" s="11" customFormat="1">
      <c r="B117" s="235"/>
      <c r="C117" s="236"/>
      <c r="D117" s="232" t="s">
        <v>139</v>
      </c>
      <c r="E117" s="236"/>
      <c r="F117" s="238" t="s">
        <v>810</v>
      </c>
      <c r="G117" s="236"/>
      <c r="H117" s="239">
        <v>0.184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AT117" s="245" t="s">
        <v>139</v>
      </c>
      <c r="AU117" s="245" t="s">
        <v>82</v>
      </c>
      <c r="AV117" s="11" t="s">
        <v>82</v>
      </c>
      <c r="AW117" s="11" t="s">
        <v>6</v>
      </c>
      <c r="AX117" s="11" t="s">
        <v>80</v>
      </c>
      <c r="AY117" s="245" t="s">
        <v>128</v>
      </c>
    </row>
    <row r="118" s="1" customFormat="1" ht="38.25" customHeight="1">
      <c r="B118" s="45"/>
      <c r="C118" s="220" t="s">
        <v>263</v>
      </c>
      <c r="D118" s="220" t="s">
        <v>130</v>
      </c>
      <c r="E118" s="221" t="s">
        <v>264</v>
      </c>
      <c r="F118" s="222" t="s">
        <v>265</v>
      </c>
      <c r="G118" s="223" t="s">
        <v>149</v>
      </c>
      <c r="H118" s="224">
        <v>1</v>
      </c>
      <c r="I118" s="225"/>
      <c r="J118" s="226">
        <f>ROUND(I118*H118,2)</f>
        <v>0</v>
      </c>
      <c r="K118" s="222" t="s">
        <v>134</v>
      </c>
      <c r="L118" s="71"/>
      <c r="M118" s="227" t="s">
        <v>21</v>
      </c>
      <c r="N118" s="228" t="s">
        <v>43</v>
      </c>
      <c r="O118" s="46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AR118" s="23" t="s">
        <v>135</v>
      </c>
      <c r="AT118" s="23" t="s">
        <v>130</v>
      </c>
      <c r="AU118" s="23" t="s">
        <v>82</v>
      </c>
      <c r="AY118" s="23" t="s">
        <v>128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23" t="s">
        <v>80</v>
      </c>
      <c r="BK118" s="231">
        <f>ROUND(I118*H118,2)</f>
        <v>0</v>
      </c>
      <c r="BL118" s="23" t="s">
        <v>135</v>
      </c>
      <c r="BM118" s="23" t="s">
        <v>266</v>
      </c>
    </row>
    <row r="119" s="1" customFormat="1">
      <c r="B119" s="45"/>
      <c r="C119" s="73"/>
      <c r="D119" s="232" t="s">
        <v>137</v>
      </c>
      <c r="E119" s="73"/>
      <c r="F119" s="233" t="s">
        <v>262</v>
      </c>
      <c r="G119" s="73"/>
      <c r="H119" s="73"/>
      <c r="I119" s="190"/>
      <c r="J119" s="73"/>
      <c r="K119" s="73"/>
      <c r="L119" s="71"/>
      <c r="M119" s="234"/>
      <c r="N119" s="46"/>
      <c r="O119" s="46"/>
      <c r="P119" s="46"/>
      <c r="Q119" s="46"/>
      <c r="R119" s="46"/>
      <c r="S119" s="46"/>
      <c r="T119" s="94"/>
      <c r="AT119" s="23" t="s">
        <v>137</v>
      </c>
      <c r="AU119" s="23" t="s">
        <v>82</v>
      </c>
    </row>
    <row r="120" s="1" customFormat="1" ht="38.25" customHeight="1">
      <c r="B120" s="45"/>
      <c r="C120" s="220" t="s">
        <v>811</v>
      </c>
      <c r="D120" s="220" t="s">
        <v>130</v>
      </c>
      <c r="E120" s="221" t="s">
        <v>812</v>
      </c>
      <c r="F120" s="222" t="s">
        <v>813</v>
      </c>
      <c r="G120" s="223" t="s">
        <v>149</v>
      </c>
      <c r="H120" s="224">
        <v>1</v>
      </c>
      <c r="I120" s="225"/>
      <c r="J120" s="226">
        <f>ROUND(I120*H120,2)</f>
        <v>0</v>
      </c>
      <c r="K120" s="222" t="s">
        <v>134</v>
      </c>
      <c r="L120" s="71"/>
      <c r="M120" s="227" t="s">
        <v>21</v>
      </c>
      <c r="N120" s="228" t="s">
        <v>43</v>
      </c>
      <c r="O120" s="46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AR120" s="23" t="s">
        <v>135</v>
      </c>
      <c r="AT120" s="23" t="s">
        <v>130</v>
      </c>
      <c r="AU120" s="23" t="s">
        <v>82</v>
      </c>
      <c r="AY120" s="23" t="s">
        <v>128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23" t="s">
        <v>80</v>
      </c>
      <c r="BK120" s="231">
        <f>ROUND(I120*H120,2)</f>
        <v>0</v>
      </c>
      <c r="BL120" s="23" t="s">
        <v>135</v>
      </c>
      <c r="BM120" s="23" t="s">
        <v>814</v>
      </c>
    </row>
    <row r="121" s="1" customFormat="1">
      <c r="B121" s="45"/>
      <c r="C121" s="73"/>
      <c r="D121" s="232" t="s">
        <v>137</v>
      </c>
      <c r="E121" s="73"/>
      <c r="F121" s="233" t="s">
        <v>262</v>
      </c>
      <c r="G121" s="73"/>
      <c r="H121" s="73"/>
      <c r="I121" s="190"/>
      <c r="J121" s="73"/>
      <c r="K121" s="73"/>
      <c r="L121" s="71"/>
      <c r="M121" s="234"/>
      <c r="N121" s="46"/>
      <c r="O121" s="46"/>
      <c r="P121" s="46"/>
      <c r="Q121" s="46"/>
      <c r="R121" s="46"/>
      <c r="S121" s="46"/>
      <c r="T121" s="94"/>
      <c r="AT121" s="23" t="s">
        <v>137</v>
      </c>
      <c r="AU121" s="23" t="s">
        <v>82</v>
      </c>
    </row>
    <row r="122" s="1" customFormat="1" ht="38.25" customHeight="1">
      <c r="B122" s="45"/>
      <c r="C122" s="220" t="s">
        <v>279</v>
      </c>
      <c r="D122" s="220" t="s">
        <v>130</v>
      </c>
      <c r="E122" s="221" t="s">
        <v>280</v>
      </c>
      <c r="F122" s="222" t="s">
        <v>281</v>
      </c>
      <c r="G122" s="223" t="s">
        <v>149</v>
      </c>
      <c r="H122" s="224">
        <v>1</v>
      </c>
      <c r="I122" s="225"/>
      <c r="J122" s="226">
        <f>ROUND(I122*H122,2)</f>
        <v>0</v>
      </c>
      <c r="K122" s="222" t="s">
        <v>134</v>
      </c>
      <c r="L122" s="71"/>
      <c r="M122" s="227" t="s">
        <v>21</v>
      </c>
      <c r="N122" s="228" t="s">
        <v>43</v>
      </c>
      <c r="O122" s="46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AR122" s="23" t="s">
        <v>135</v>
      </c>
      <c r="AT122" s="23" t="s">
        <v>130</v>
      </c>
      <c r="AU122" s="23" t="s">
        <v>82</v>
      </c>
      <c r="AY122" s="23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23" t="s">
        <v>80</v>
      </c>
      <c r="BK122" s="231">
        <f>ROUND(I122*H122,2)</f>
        <v>0</v>
      </c>
      <c r="BL122" s="23" t="s">
        <v>135</v>
      </c>
      <c r="BM122" s="23" t="s">
        <v>282</v>
      </c>
    </row>
    <row r="123" s="1" customFormat="1">
      <c r="B123" s="45"/>
      <c r="C123" s="73"/>
      <c r="D123" s="232" t="s">
        <v>137</v>
      </c>
      <c r="E123" s="73"/>
      <c r="F123" s="233" t="s">
        <v>262</v>
      </c>
      <c r="G123" s="73"/>
      <c r="H123" s="73"/>
      <c r="I123" s="190"/>
      <c r="J123" s="73"/>
      <c r="K123" s="73"/>
      <c r="L123" s="71"/>
      <c r="M123" s="234"/>
      <c r="N123" s="46"/>
      <c r="O123" s="46"/>
      <c r="P123" s="46"/>
      <c r="Q123" s="46"/>
      <c r="R123" s="46"/>
      <c r="S123" s="46"/>
      <c r="T123" s="94"/>
      <c r="AT123" s="23" t="s">
        <v>137</v>
      </c>
      <c r="AU123" s="23" t="s">
        <v>82</v>
      </c>
    </row>
    <row r="124" s="1" customFormat="1" ht="38.25" customHeight="1">
      <c r="B124" s="45"/>
      <c r="C124" s="220" t="s">
        <v>815</v>
      </c>
      <c r="D124" s="220" t="s">
        <v>130</v>
      </c>
      <c r="E124" s="221" t="s">
        <v>816</v>
      </c>
      <c r="F124" s="222" t="s">
        <v>817</v>
      </c>
      <c r="G124" s="223" t="s">
        <v>149</v>
      </c>
      <c r="H124" s="224">
        <v>1</v>
      </c>
      <c r="I124" s="225"/>
      <c r="J124" s="226">
        <f>ROUND(I124*H124,2)</f>
        <v>0</v>
      </c>
      <c r="K124" s="222" t="s">
        <v>134</v>
      </c>
      <c r="L124" s="71"/>
      <c r="M124" s="227" t="s">
        <v>21</v>
      </c>
      <c r="N124" s="228" t="s">
        <v>43</v>
      </c>
      <c r="O124" s="46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AR124" s="23" t="s">
        <v>135</v>
      </c>
      <c r="AT124" s="23" t="s">
        <v>130</v>
      </c>
      <c r="AU124" s="23" t="s">
        <v>82</v>
      </c>
      <c r="AY124" s="23" t="s">
        <v>128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23" t="s">
        <v>80</v>
      </c>
      <c r="BK124" s="231">
        <f>ROUND(I124*H124,2)</f>
        <v>0</v>
      </c>
      <c r="BL124" s="23" t="s">
        <v>135</v>
      </c>
      <c r="BM124" s="23" t="s">
        <v>818</v>
      </c>
    </row>
    <row r="125" s="1" customFormat="1">
      <c r="B125" s="45"/>
      <c r="C125" s="73"/>
      <c r="D125" s="232" t="s">
        <v>137</v>
      </c>
      <c r="E125" s="73"/>
      <c r="F125" s="233" t="s">
        <v>262</v>
      </c>
      <c r="G125" s="73"/>
      <c r="H125" s="73"/>
      <c r="I125" s="190"/>
      <c r="J125" s="73"/>
      <c r="K125" s="73"/>
      <c r="L125" s="71"/>
      <c r="M125" s="234"/>
      <c r="N125" s="46"/>
      <c r="O125" s="46"/>
      <c r="P125" s="46"/>
      <c r="Q125" s="46"/>
      <c r="R125" s="46"/>
      <c r="S125" s="46"/>
      <c r="T125" s="94"/>
      <c r="AT125" s="23" t="s">
        <v>137</v>
      </c>
      <c r="AU125" s="23" t="s">
        <v>82</v>
      </c>
    </row>
    <row r="126" s="1" customFormat="1" ht="25.5" customHeight="1">
      <c r="B126" s="45"/>
      <c r="C126" s="220" t="s">
        <v>295</v>
      </c>
      <c r="D126" s="220" t="s">
        <v>130</v>
      </c>
      <c r="E126" s="221" t="s">
        <v>296</v>
      </c>
      <c r="F126" s="222" t="s">
        <v>297</v>
      </c>
      <c r="G126" s="223" t="s">
        <v>149</v>
      </c>
      <c r="H126" s="224">
        <v>1</v>
      </c>
      <c r="I126" s="225"/>
      <c r="J126" s="226">
        <f>ROUND(I126*H126,2)</f>
        <v>0</v>
      </c>
      <c r="K126" s="222" t="s">
        <v>134</v>
      </c>
      <c r="L126" s="71"/>
      <c r="M126" s="227" t="s">
        <v>21</v>
      </c>
      <c r="N126" s="228" t="s">
        <v>43</v>
      </c>
      <c r="O126" s="4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AR126" s="23" t="s">
        <v>135</v>
      </c>
      <c r="AT126" s="23" t="s">
        <v>130</v>
      </c>
      <c r="AU126" s="23" t="s">
        <v>82</v>
      </c>
      <c r="AY126" s="23" t="s">
        <v>128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23" t="s">
        <v>80</v>
      </c>
      <c r="BK126" s="231">
        <f>ROUND(I126*H126,2)</f>
        <v>0</v>
      </c>
      <c r="BL126" s="23" t="s">
        <v>135</v>
      </c>
      <c r="BM126" s="23" t="s">
        <v>298</v>
      </c>
    </row>
    <row r="127" s="1" customFormat="1">
      <c r="B127" s="45"/>
      <c r="C127" s="73"/>
      <c r="D127" s="232" t="s">
        <v>137</v>
      </c>
      <c r="E127" s="73"/>
      <c r="F127" s="233" t="s">
        <v>262</v>
      </c>
      <c r="G127" s="73"/>
      <c r="H127" s="73"/>
      <c r="I127" s="190"/>
      <c r="J127" s="73"/>
      <c r="K127" s="73"/>
      <c r="L127" s="71"/>
      <c r="M127" s="234"/>
      <c r="N127" s="46"/>
      <c r="O127" s="46"/>
      <c r="P127" s="46"/>
      <c r="Q127" s="46"/>
      <c r="R127" s="46"/>
      <c r="S127" s="46"/>
      <c r="T127" s="94"/>
      <c r="AT127" s="23" t="s">
        <v>137</v>
      </c>
      <c r="AU127" s="23" t="s">
        <v>82</v>
      </c>
    </row>
    <row r="128" s="1" customFormat="1" ht="25.5" customHeight="1">
      <c r="B128" s="45"/>
      <c r="C128" s="220" t="s">
        <v>299</v>
      </c>
      <c r="D128" s="220" t="s">
        <v>130</v>
      </c>
      <c r="E128" s="221" t="s">
        <v>300</v>
      </c>
      <c r="F128" s="222" t="s">
        <v>301</v>
      </c>
      <c r="G128" s="223" t="s">
        <v>149</v>
      </c>
      <c r="H128" s="224">
        <v>1</v>
      </c>
      <c r="I128" s="225"/>
      <c r="J128" s="226">
        <f>ROUND(I128*H128,2)</f>
        <v>0</v>
      </c>
      <c r="K128" s="222" t="s">
        <v>134</v>
      </c>
      <c r="L128" s="71"/>
      <c r="M128" s="227" t="s">
        <v>21</v>
      </c>
      <c r="N128" s="228" t="s">
        <v>43</v>
      </c>
      <c r="O128" s="46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AR128" s="23" t="s">
        <v>135</v>
      </c>
      <c r="AT128" s="23" t="s">
        <v>130</v>
      </c>
      <c r="AU128" s="23" t="s">
        <v>82</v>
      </c>
      <c r="AY128" s="23" t="s">
        <v>128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23" t="s">
        <v>80</v>
      </c>
      <c r="BK128" s="231">
        <f>ROUND(I128*H128,2)</f>
        <v>0</v>
      </c>
      <c r="BL128" s="23" t="s">
        <v>135</v>
      </c>
      <c r="BM128" s="23" t="s">
        <v>302</v>
      </c>
    </row>
    <row r="129" s="1" customFormat="1">
      <c r="B129" s="45"/>
      <c r="C129" s="73"/>
      <c r="D129" s="232" t="s">
        <v>137</v>
      </c>
      <c r="E129" s="73"/>
      <c r="F129" s="233" t="s">
        <v>262</v>
      </c>
      <c r="G129" s="73"/>
      <c r="H129" s="73"/>
      <c r="I129" s="190"/>
      <c r="J129" s="73"/>
      <c r="K129" s="73"/>
      <c r="L129" s="71"/>
      <c r="M129" s="234"/>
      <c r="N129" s="46"/>
      <c r="O129" s="46"/>
      <c r="P129" s="46"/>
      <c r="Q129" s="46"/>
      <c r="R129" s="46"/>
      <c r="S129" s="46"/>
      <c r="T129" s="94"/>
      <c r="AT129" s="23" t="s">
        <v>137</v>
      </c>
      <c r="AU129" s="23" t="s">
        <v>82</v>
      </c>
    </row>
    <row r="130" s="1" customFormat="1" ht="25.5" customHeight="1">
      <c r="B130" s="45"/>
      <c r="C130" s="220" t="s">
        <v>307</v>
      </c>
      <c r="D130" s="220" t="s">
        <v>130</v>
      </c>
      <c r="E130" s="221" t="s">
        <v>308</v>
      </c>
      <c r="F130" s="222" t="s">
        <v>309</v>
      </c>
      <c r="G130" s="223" t="s">
        <v>133</v>
      </c>
      <c r="H130" s="224">
        <v>10</v>
      </c>
      <c r="I130" s="225"/>
      <c r="J130" s="226">
        <f>ROUND(I130*H130,2)</f>
        <v>0</v>
      </c>
      <c r="K130" s="222" t="s">
        <v>134</v>
      </c>
      <c r="L130" s="71"/>
      <c r="M130" s="227" t="s">
        <v>21</v>
      </c>
      <c r="N130" s="228" t="s">
        <v>43</v>
      </c>
      <c r="O130" s="46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AR130" s="23" t="s">
        <v>135</v>
      </c>
      <c r="AT130" s="23" t="s">
        <v>130</v>
      </c>
      <c r="AU130" s="23" t="s">
        <v>82</v>
      </c>
      <c r="AY130" s="23" t="s">
        <v>128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23" t="s">
        <v>80</v>
      </c>
      <c r="BK130" s="231">
        <f>ROUND(I130*H130,2)</f>
        <v>0</v>
      </c>
      <c r="BL130" s="23" t="s">
        <v>135</v>
      </c>
      <c r="BM130" s="23" t="s">
        <v>310</v>
      </c>
    </row>
    <row r="131" s="1" customFormat="1">
      <c r="B131" s="45"/>
      <c r="C131" s="73"/>
      <c r="D131" s="232" t="s">
        <v>137</v>
      </c>
      <c r="E131" s="73"/>
      <c r="F131" s="233" t="s">
        <v>311</v>
      </c>
      <c r="G131" s="73"/>
      <c r="H131" s="73"/>
      <c r="I131" s="190"/>
      <c r="J131" s="73"/>
      <c r="K131" s="73"/>
      <c r="L131" s="71"/>
      <c r="M131" s="234"/>
      <c r="N131" s="46"/>
      <c r="O131" s="46"/>
      <c r="P131" s="46"/>
      <c r="Q131" s="46"/>
      <c r="R131" s="46"/>
      <c r="S131" s="46"/>
      <c r="T131" s="94"/>
      <c r="AT131" s="23" t="s">
        <v>137</v>
      </c>
      <c r="AU131" s="23" t="s">
        <v>82</v>
      </c>
    </row>
    <row r="132" s="1" customFormat="1" ht="38.25" customHeight="1">
      <c r="B132" s="45"/>
      <c r="C132" s="220" t="s">
        <v>316</v>
      </c>
      <c r="D132" s="220" t="s">
        <v>130</v>
      </c>
      <c r="E132" s="221" t="s">
        <v>317</v>
      </c>
      <c r="F132" s="222" t="s">
        <v>318</v>
      </c>
      <c r="G132" s="223" t="s">
        <v>149</v>
      </c>
      <c r="H132" s="224">
        <v>1</v>
      </c>
      <c r="I132" s="225"/>
      <c r="J132" s="226">
        <f>ROUND(I132*H132,2)</f>
        <v>0</v>
      </c>
      <c r="K132" s="222" t="s">
        <v>134</v>
      </c>
      <c r="L132" s="71"/>
      <c r="M132" s="227" t="s">
        <v>21</v>
      </c>
      <c r="N132" s="228" t="s">
        <v>43</v>
      </c>
      <c r="O132" s="46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AR132" s="23" t="s">
        <v>135</v>
      </c>
      <c r="AT132" s="23" t="s">
        <v>130</v>
      </c>
      <c r="AU132" s="23" t="s">
        <v>82</v>
      </c>
      <c r="AY132" s="23" t="s">
        <v>128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23" t="s">
        <v>80</v>
      </c>
      <c r="BK132" s="231">
        <f>ROUND(I132*H132,2)</f>
        <v>0</v>
      </c>
      <c r="BL132" s="23" t="s">
        <v>135</v>
      </c>
      <c r="BM132" s="23" t="s">
        <v>319</v>
      </c>
    </row>
    <row r="133" s="1" customFormat="1">
      <c r="B133" s="45"/>
      <c r="C133" s="73"/>
      <c r="D133" s="232" t="s">
        <v>137</v>
      </c>
      <c r="E133" s="73"/>
      <c r="F133" s="233" t="s">
        <v>262</v>
      </c>
      <c r="G133" s="73"/>
      <c r="H133" s="73"/>
      <c r="I133" s="190"/>
      <c r="J133" s="73"/>
      <c r="K133" s="73"/>
      <c r="L133" s="71"/>
      <c r="M133" s="234"/>
      <c r="N133" s="46"/>
      <c r="O133" s="46"/>
      <c r="P133" s="46"/>
      <c r="Q133" s="46"/>
      <c r="R133" s="46"/>
      <c r="S133" s="46"/>
      <c r="T133" s="94"/>
      <c r="AT133" s="23" t="s">
        <v>137</v>
      </c>
      <c r="AU133" s="23" t="s">
        <v>82</v>
      </c>
    </row>
    <row r="134" s="1" customFormat="1" ht="38.25" customHeight="1">
      <c r="B134" s="45"/>
      <c r="C134" s="220" t="s">
        <v>819</v>
      </c>
      <c r="D134" s="220" t="s">
        <v>130</v>
      </c>
      <c r="E134" s="221" t="s">
        <v>820</v>
      </c>
      <c r="F134" s="222" t="s">
        <v>821</v>
      </c>
      <c r="G134" s="223" t="s">
        <v>149</v>
      </c>
      <c r="H134" s="224">
        <v>1</v>
      </c>
      <c r="I134" s="225"/>
      <c r="J134" s="226">
        <f>ROUND(I134*H134,2)</f>
        <v>0</v>
      </c>
      <c r="K134" s="222" t="s">
        <v>134</v>
      </c>
      <c r="L134" s="71"/>
      <c r="M134" s="227" t="s">
        <v>21</v>
      </c>
      <c r="N134" s="228" t="s">
        <v>43</v>
      </c>
      <c r="O134" s="46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AR134" s="23" t="s">
        <v>135</v>
      </c>
      <c r="AT134" s="23" t="s">
        <v>130</v>
      </c>
      <c r="AU134" s="23" t="s">
        <v>82</v>
      </c>
      <c r="AY134" s="23" t="s">
        <v>128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23" t="s">
        <v>80</v>
      </c>
      <c r="BK134" s="231">
        <f>ROUND(I134*H134,2)</f>
        <v>0</v>
      </c>
      <c r="BL134" s="23" t="s">
        <v>135</v>
      </c>
      <c r="BM134" s="23" t="s">
        <v>822</v>
      </c>
    </row>
    <row r="135" s="1" customFormat="1">
      <c r="B135" s="45"/>
      <c r="C135" s="73"/>
      <c r="D135" s="232" t="s">
        <v>137</v>
      </c>
      <c r="E135" s="73"/>
      <c r="F135" s="233" t="s">
        <v>262</v>
      </c>
      <c r="G135" s="73"/>
      <c r="H135" s="73"/>
      <c r="I135" s="190"/>
      <c r="J135" s="73"/>
      <c r="K135" s="73"/>
      <c r="L135" s="71"/>
      <c r="M135" s="234"/>
      <c r="N135" s="46"/>
      <c r="O135" s="46"/>
      <c r="P135" s="46"/>
      <c r="Q135" s="46"/>
      <c r="R135" s="46"/>
      <c r="S135" s="46"/>
      <c r="T135" s="94"/>
      <c r="AT135" s="23" t="s">
        <v>137</v>
      </c>
      <c r="AU135" s="23" t="s">
        <v>82</v>
      </c>
    </row>
    <row r="136" s="1" customFormat="1" ht="38.25" customHeight="1">
      <c r="B136" s="45"/>
      <c r="C136" s="220" t="s">
        <v>332</v>
      </c>
      <c r="D136" s="220" t="s">
        <v>130</v>
      </c>
      <c r="E136" s="221" t="s">
        <v>333</v>
      </c>
      <c r="F136" s="222" t="s">
        <v>334</v>
      </c>
      <c r="G136" s="223" t="s">
        <v>149</v>
      </c>
      <c r="H136" s="224">
        <v>1</v>
      </c>
      <c r="I136" s="225"/>
      <c r="J136" s="226">
        <f>ROUND(I136*H136,2)</f>
        <v>0</v>
      </c>
      <c r="K136" s="222" t="s">
        <v>134</v>
      </c>
      <c r="L136" s="71"/>
      <c r="M136" s="227" t="s">
        <v>21</v>
      </c>
      <c r="N136" s="228" t="s">
        <v>43</v>
      </c>
      <c r="O136" s="46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AR136" s="23" t="s">
        <v>135</v>
      </c>
      <c r="AT136" s="23" t="s">
        <v>130</v>
      </c>
      <c r="AU136" s="23" t="s">
        <v>82</v>
      </c>
      <c r="AY136" s="23" t="s">
        <v>128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23" t="s">
        <v>80</v>
      </c>
      <c r="BK136" s="231">
        <f>ROUND(I136*H136,2)</f>
        <v>0</v>
      </c>
      <c r="BL136" s="23" t="s">
        <v>135</v>
      </c>
      <c r="BM136" s="23" t="s">
        <v>335</v>
      </c>
    </row>
    <row r="137" s="1" customFormat="1">
      <c r="B137" s="45"/>
      <c r="C137" s="73"/>
      <c r="D137" s="232" t="s">
        <v>137</v>
      </c>
      <c r="E137" s="73"/>
      <c r="F137" s="233" t="s">
        <v>262</v>
      </c>
      <c r="G137" s="73"/>
      <c r="H137" s="73"/>
      <c r="I137" s="190"/>
      <c r="J137" s="73"/>
      <c r="K137" s="73"/>
      <c r="L137" s="71"/>
      <c r="M137" s="234"/>
      <c r="N137" s="46"/>
      <c r="O137" s="46"/>
      <c r="P137" s="46"/>
      <c r="Q137" s="46"/>
      <c r="R137" s="46"/>
      <c r="S137" s="46"/>
      <c r="T137" s="94"/>
      <c r="AT137" s="23" t="s">
        <v>137</v>
      </c>
      <c r="AU137" s="23" t="s">
        <v>82</v>
      </c>
    </row>
    <row r="138" s="1" customFormat="1" ht="38.25" customHeight="1">
      <c r="B138" s="45"/>
      <c r="C138" s="220" t="s">
        <v>823</v>
      </c>
      <c r="D138" s="220" t="s">
        <v>130</v>
      </c>
      <c r="E138" s="221" t="s">
        <v>824</v>
      </c>
      <c r="F138" s="222" t="s">
        <v>825</v>
      </c>
      <c r="G138" s="223" t="s">
        <v>149</v>
      </c>
      <c r="H138" s="224">
        <v>1</v>
      </c>
      <c r="I138" s="225"/>
      <c r="J138" s="226">
        <f>ROUND(I138*H138,2)</f>
        <v>0</v>
      </c>
      <c r="K138" s="222" t="s">
        <v>134</v>
      </c>
      <c r="L138" s="71"/>
      <c r="M138" s="227" t="s">
        <v>21</v>
      </c>
      <c r="N138" s="228" t="s">
        <v>43</v>
      </c>
      <c r="O138" s="46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AR138" s="23" t="s">
        <v>135</v>
      </c>
      <c r="AT138" s="23" t="s">
        <v>130</v>
      </c>
      <c r="AU138" s="23" t="s">
        <v>82</v>
      </c>
      <c r="AY138" s="23" t="s">
        <v>128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23" t="s">
        <v>80</v>
      </c>
      <c r="BK138" s="231">
        <f>ROUND(I138*H138,2)</f>
        <v>0</v>
      </c>
      <c r="BL138" s="23" t="s">
        <v>135</v>
      </c>
      <c r="BM138" s="23" t="s">
        <v>826</v>
      </c>
    </row>
    <row r="139" s="1" customFormat="1">
      <c r="B139" s="45"/>
      <c r="C139" s="73"/>
      <c r="D139" s="232" t="s">
        <v>137</v>
      </c>
      <c r="E139" s="73"/>
      <c r="F139" s="233" t="s">
        <v>262</v>
      </c>
      <c r="G139" s="73"/>
      <c r="H139" s="73"/>
      <c r="I139" s="190"/>
      <c r="J139" s="73"/>
      <c r="K139" s="73"/>
      <c r="L139" s="71"/>
      <c r="M139" s="234"/>
      <c r="N139" s="46"/>
      <c r="O139" s="46"/>
      <c r="P139" s="46"/>
      <c r="Q139" s="46"/>
      <c r="R139" s="46"/>
      <c r="S139" s="46"/>
      <c r="T139" s="94"/>
      <c r="AT139" s="23" t="s">
        <v>137</v>
      </c>
      <c r="AU139" s="23" t="s">
        <v>82</v>
      </c>
    </row>
    <row r="140" s="1" customFormat="1" ht="38.25" customHeight="1">
      <c r="B140" s="45"/>
      <c r="C140" s="220" t="s">
        <v>348</v>
      </c>
      <c r="D140" s="220" t="s">
        <v>130</v>
      </c>
      <c r="E140" s="221" t="s">
        <v>349</v>
      </c>
      <c r="F140" s="222" t="s">
        <v>350</v>
      </c>
      <c r="G140" s="223" t="s">
        <v>149</v>
      </c>
      <c r="H140" s="224">
        <v>1</v>
      </c>
      <c r="I140" s="225"/>
      <c r="J140" s="226">
        <f>ROUND(I140*H140,2)</f>
        <v>0</v>
      </c>
      <c r="K140" s="222" t="s">
        <v>134</v>
      </c>
      <c r="L140" s="71"/>
      <c r="M140" s="227" t="s">
        <v>21</v>
      </c>
      <c r="N140" s="228" t="s">
        <v>43</v>
      </c>
      <c r="O140" s="46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AR140" s="23" t="s">
        <v>135</v>
      </c>
      <c r="AT140" s="23" t="s">
        <v>130</v>
      </c>
      <c r="AU140" s="23" t="s">
        <v>82</v>
      </c>
      <c r="AY140" s="23" t="s">
        <v>128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23" t="s">
        <v>80</v>
      </c>
      <c r="BK140" s="231">
        <f>ROUND(I140*H140,2)</f>
        <v>0</v>
      </c>
      <c r="BL140" s="23" t="s">
        <v>135</v>
      </c>
      <c r="BM140" s="23" t="s">
        <v>351</v>
      </c>
    </row>
    <row r="141" s="1" customFormat="1">
      <c r="B141" s="45"/>
      <c r="C141" s="73"/>
      <c r="D141" s="232" t="s">
        <v>137</v>
      </c>
      <c r="E141" s="73"/>
      <c r="F141" s="233" t="s">
        <v>262</v>
      </c>
      <c r="G141" s="73"/>
      <c r="H141" s="73"/>
      <c r="I141" s="190"/>
      <c r="J141" s="73"/>
      <c r="K141" s="73"/>
      <c r="L141" s="71"/>
      <c r="M141" s="234"/>
      <c r="N141" s="46"/>
      <c r="O141" s="46"/>
      <c r="P141" s="46"/>
      <c r="Q141" s="46"/>
      <c r="R141" s="46"/>
      <c r="S141" s="46"/>
      <c r="T141" s="94"/>
      <c r="AT141" s="23" t="s">
        <v>137</v>
      </c>
      <c r="AU141" s="23" t="s">
        <v>82</v>
      </c>
    </row>
    <row r="142" s="1" customFormat="1" ht="38.25" customHeight="1">
      <c r="B142" s="45"/>
      <c r="C142" s="220" t="s">
        <v>352</v>
      </c>
      <c r="D142" s="220" t="s">
        <v>130</v>
      </c>
      <c r="E142" s="221" t="s">
        <v>353</v>
      </c>
      <c r="F142" s="222" t="s">
        <v>354</v>
      </c>
      <c r="G142" s="223" t="s">
        <v>149</v>
      </c>
      <c r="H142" s="224">
        <v>1</v>
      </c>
      <c r="I142" s="225"/>
      <c r="J142" s="226">
        <f>ROUND(I142*H142,2)</f>
        <v>0</v>
      </c>
      <c r="K142" s="222" t="s">
        <v>134</v>
      </c>
      <c r="L142" s="71"/>
      <c r="M142" s="227" t="s">
        <v>21</v>
      </c>
      <c r="N142" s="228" t="s">
        <v>43</v>
      </c>
      <c r="O142" s="46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AR142" s="23" t="s">
        <v>135</v>
      </c>
      <c r="AT142" s="23" t="s">
        <v>130</v>
      </c>
      <c r="AU142" s="23" t="s">
        <v>82</v>
      </c>
      <c r="AY142" s="23" t="s">
        <v>128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23" t="s">
        <v>80</v>
      </c>
      <c r="BK142" s="231">
        <f>ROUND(I142*H142,2)</f>
        <v>0</v>
      </c>
      <c r="BL142" s="23" t="s">
        <v>135</v>
      </c>
      <c r="BM142" s="23" t="s">
        <v>355</v>
      </c>
    </row>
    <row r="143" s="1" customFormat="1">
      <c r="B143" s="45"/>
      <c r="C143" s="73"/>
      <c r="D143" s="232" t="s">
        <v>137</v>
      </c>
      <c r="E143" s="73"/>
      <c r="F143" s="233" t="s">
        <v>262</v>
      </c>
      <c r="G143" s="73"/>
      <c r="H143" s="73"/>
      <c r="I143" s="190"/>
      <c r="J143" s="73"/>
      <c r="K143" s="73"/>
      <c r="L143" s="71"/>
      <c r="M143" s="234"/>
      <c r="N143" s="46"/>
      <c r="O143" s="46"/>
      <c r="P143" s="46"/>
      <c r="Q143" s="46"/>
      <c r="R143" s="46"/>
      <c r="S143" s="46"/>
      <c r="T143" s="94"/>
      <c r="AT143" s="23" t="s">
        <v>137</v>
      </c>
      <c r="AU143" s="23" t="s">
        <v>82</v>
      </c>
    </row>
    <row r="144" s="1" customFormat="1" ht="25.5" customHeight="1">
      <c r="B144" s="45"/>
      <c r="C144" s="220" t="s">
        <v>360</v>
      </c>
      <c r="D144" s="220" t="s">
        <v>130</v>
      </c>
      <c r="E144" s="221" t="s">
        <v>361</v>
      </c>
      <c r="F144" s="222" t="s">
        <v>362</v>
      </c>
      <c r="G144" s="223" t="s">
        <v>363</v>
      </c>
      <c r="H144" s="224">
        <v>7.3499999999999996</v>
      </c>
      <c r="I144" s="225"/>
      <c r="J144" s="226">
        <f>ROUND(I144*H144,2)</f>
        <v>0</v>
      </c>
      <c r="K144" s="222" t="s">
        <v>21</v>
      </c>
      <c r="L144" s="71"/>
      <c r="M144" s="227" t="s">
        <v>21</v>
      </c>
      <c r="N144" s="228" t="s">
        <v>43</v>
      </c>
      <c r="O144" s="46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AR144" s="23" t="s">
        <v>135</v>
      </c>
      <c r="AT144" s="23" t="s">
        <v>130</v>
      </c>
      <c r="AU144" s="23" t="s">
        <v>82</v>
      </c>
      <c r="AY144" s="23" t="s">
        <v>128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23" t="s">
        <v>80</v>
      </c>
      <c r="BK144" s="231">
        <f>ROUND(I144*H144,2)</f>
        <v>0</v>
      </c>
      <c r="BL144" s="23" t="s">
        <v>135</v>
      </c>
      <c r="BM144" s="23" t="s">
        <v>364</v>
      </c>
    </row>
    <row r="145" s="1" customFormat="1">
      <c r="B145" s="45"/>
      <c r="C145" s="73"/>
      <c r="D145" s="232" t="s">
        <v>137</v>
      </c>
      <c r="E145" s="73"/>
      <c r="F145" s="233" t="s">
        <v>365</v>
      </c>
      <c r="G145" s="73"/>
      <c r="H145" s="73"/>
      <c r="I145" s="190"/>
      <c r="J145" s="73"/>
      <c r="K145" s="73"/>
      <c r="L145" s="71"/>
      <c r="M145" s="234"/>
      <c r="N145" s="46"/>
      <c r="O145" s="46"/>
      <c r="P145" s="46"/>
      <c r="Q145" s="46"/>
      <c r="R145" s="46"/>
      <c r="S145" s="46"/>
      <c r="T145" s="94"/>
      <c r="AT145" s="23" t="s">
        <v>137</v>
      </c>
      <c r="AU145" s="23" t="s">
        <v>82</v>
      </c>
    </row>
    <row r="146" s="11" customFormat="1">
      <c r="B146" s="235"/>
      <c r="C146" s="236"/>
      <c r="D146" s="232" t="s">
        <v>139</v>
      </c>
      <c r="E146" s="237" t="s">
        <v>21</v>
      </c>
      <c r="F146" s="238" t="s">
        <v>827</v>
      </c>
      <c r="G146" s="236"/>
      <c r="H146" s="239">
        <v>7.3499999999999996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139</v>
      </c>
      <c r="AU146" s="245" t="s">
        <v>82</v>
      </c>
      <c r="AV146" s="11" t="s">
        <v>82</v>
      </c>
      <c r="AW146" s="11" t="s">
        <v>35</v>
      </c>
      <c r="AX146" s="11" t="s">
        <v>80</v>
      </c>
      <c r="AY146" s="245" t="s">
        <v>128</v>
      </c>
    </row>
    <row r="147" s="1" customFormat="1" ht="38.25" customHeight="1">
      <c r="B147" s="45"/>
      <c r="C147" s="220" t="s">
        <v>367</v>
      </c>
      <c r="D147" s="220" t="s">
        <v>130</v>
      </c>
      <c r="E147" s="221" t="s">
        <v>368</v>
      </c>
      <c r="F147" s="222" t="s">
        <v>369</v>
      </c>
      <c r="G147" s="223" t="s">
        <v>215</v>
      </c>
      <c r="H147" s="224">
        <v>71.835999999999999</v>
      </c>
      <c r="I147" s="225"/>
      <c r="J147" s="226">
        <f>ROUND(I147*H147,2)</f>
        <v>0</v>
      </c>
      <c r="K147" s="222" t="s">
        <v>134</v>
      </c>
      <c r="L147" s="71"/>
      <c r="M147" s="227" t="s">
        <v>21</v>
      </c>
      <c r="N147" s="228" t="s">
        <v>43</v>
      </c>
      <c r="O147" s="46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AR147" s="23" t="s">
        <v>135</v>
      </c>
      <c r="AT147" s="23" t="s">
        <v>130</v>
      </c>
      <c r="AU147" s="23" t="s">
        <v>82</v>
      </c>
      <c r="AY147" s="23" t="s">
        <v>128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23" t="s">
        <v>80</v>
      </c>
      <c r="BK147" s="231">
        <f>ROUND(I147*H147,2)</f>
        <v>0</v>
      </c>
      <c r="BL147" s="23" t="s">
        <v>135</v>
      </c>
      <c r="BM147" s="23" t="s">
        <v>370</v>
      </c>
    </row>
    <row r="148" s="1" customFormat="1">
      <c r="B148" s="45"/>
      <c r="C148" s="73"/>
      <c r="D148" s="232" t="s">
        <v>137</v>
      </c>
      <c r="E148" s="73"/>
      <c r="F148" s="233" t="s">
        <v>371</v>
      </c>
      <c r="G148" s="73"/>
      <c r="H148" s="73"/>
      <c r="I148" s="190"/>
      <c r="J148" s="73"/>
      <c r="K148" s="73"/>
      <c r="L148" s="71"/>
      <c r="M148" s="234"/>
      <c r="N148" s="46"/>
      <c r="O148" s="46"/>
      <c r="P148" s="46"/>
      <c r="Q148" s="46"/>
      <c r="R148" s="46"/>
      <c r="S148" s="46"/>
      <c r="T148" s="94"/>
      <c r="AT148" s="23" t="s">
        <v>137</v>
      </c>
      <c r="AU148" s="23" t="s">
        <v>82</v>
      </c>
    </row>
    <row r="149" s="13" customFormat="1">
      <c r="B149" s="257"/>
      <c r="C149" s="258"/>
      <c r="D149" s="232" t="s">
        <v>139</v>
      </c>
      <c r="E149" s="259" t="s">
        <v>21</v>
      </c>
      <c r="F149" s="260" t="s">
        <v>828</v>
      </c>
      <c r="G149" s="258"/>
      <c r="H149" s="259" t="s">
        <v>21</v>
      </c>
      <c r="I149" s="261"/>
      <c r="J149" s="258"/>
      <c r="K149" s="258"/>
      <c r="L149" s="262"/>
      <c r="M149" s="263"/>
      <c r="N149" s="264"/>
      <c r="O149" s="264"/>
      <c r="P149" s="264"/>
      <c r="Q149" s="264"/>
      <c r="R149" s="264"/>
      <c r="S149" s="264"/>
      <c r="T149" s="265"/>
      <c r="AT149" s="266" t="s">
        <v>139</v>
      </c>
      <c r="AU149" s="266" t="s">
        <v>82</v>
      </c>
      <c r="AV149" s="13" t="s">
        <v>80</v>
      </c>
      <c r="AW149" s="13" t="s">
        <v>35</v>
      </c>
      <c r="AX149" s="13" t="s">
        <v>72</v>
      </c>
      <c r="AY149" s="266" t="s">
        <v>128</v>
      </c>
    </row>
    <row r="150" s="11" customFormat="1">
      <c r="B150" s="235"/>
      <c r="C150" s="236"/>
      <c r="D150" s="232" t="s">
        <v>139</v>
      </c>
      <c r="E150" s="237" t="s">
        <v>21</v>
      </c>
      <c r="F150" s="238" t="s">
        <v>829</v>
      </c>
      <c r="G150" s="236"/>
      <c r="H150" s="239">
        <v>70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AT150" s="245" t="s">
        <v>139</v>
      </c>
      <c r="AU150" s="245" t="s">
        <v>82</v>
      </c>
      <c r="AV150" s="11" t="s">
        <v>82</v>
      </c>
      <c r="AW150" s="11" t="s">
        <v>35</v>
      </c>
      <c r="AX150" s="11" t="s">
        <v>72</v>
      </c>
      <c r="AY150" s="245" t="s">
        <v>128</v>
      </c>
    </row>
    <row r="151" s="13" customFormat="1">
      <c r="B151" s="257"/>
      <c r="C151" s="258"/>
      <c r="D151" s="232" t="s">
        <v>139</v>
      </c>
      <c r="E151" s="259" t="s">
        <v>21</v>
      </c>
      <c r="F151" s="260" t="s">
        <v>830</v>
      </c>
      <c r="G151" s="258"/>
      <c r="H151" s="259" t="s">
        <v>21</v>
      </c>
      <c r="I151" s="261"/>
      <c r="J151" s="258"/>
      <c r="K151" s="258"/>
      <c r="L151" s="262"/>
      <c r="M151" s="263"/>
      <c r="N151" s="264"/>
      <c r="O151" s="264"/>
      <c r="P151" s="264"/>
      <c r="Q151" s="264"/>
      <c r="R151" s="264"/>
      <c r="S151" s="264"/>
      <c r="T151" s="265"/>
      <c r="AT151" s="266" t="s">
        <v>139</v>
      </c>
      <c r="AU151" s="266" t="s">
        <v>82</v>
      </c>
      <c r="AV151" s="13" t="s">
        <v>80</v>
      </c>
      <c r="AW151" s="13" t="s">
        <v>35</v>
      </c>
      <c r="AX151" s="13" t="s">
        <v>72</v>
      </c>
      <c r="AY151" s="266" t="s">
        <v>128</v>
      </c>
    </row>
    <row r="152" s="11" customFormat="1">
      <c r="B152" s="235"/>
      <c r="C152" s="236"/>
      <c r="D152" s="232" t="s">
        <v>139</v>
      </c>
      <c r="E152" s="237" t="s">
        <v>21</v>
      </c>
      <c r="F152" s="238" t="s">
        <v>831</v>
      </c>
      <c r="G152" s="236"/>
      <c r="H152" s="239">
        <v>1.8360000000000001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AT152" s="245" t="s">
        <v>139</v>
      </c>
      <c r="AU152" s="245" t="s">
        <v>82</v>
      </c>
      <c r="AV152" s="11" t="s">
        <v>82</v>
      </c>
      <c r="AW152" s="11" t="s">
        <v>35</v>
      </c>
      <c r="AX152" s="11" t="s">
        <v>72</v>
      </c>
      <c r="AY152" s="245" t="s">
        <v>128</v>
      </c>
    </row>
    <row r="153" s="12" customFormat="1">
      <c r="B153" s="246"/>
      <c r="C153" s="247"/>
      <c r="D153" s="232" t="s">
        <v>139</v>
      </c>
      <c r="E153" s="248" t="s">
        <v>21</v>
      </c>
      <c r="F153" s="249" t="s">
        <v>241</v>
      </c>
      <c r="G153" s="247"/>
      <c r="H153" s="250">
        <v>71.835999999999999</v>
      </c>
      <c r="I153" s="251"/>
      <c r="J153" s="247"/>
      <c r="K153" s="247"/>
      <c r="L153" s="252"/>
      <c r="M153" s="253"/>
      <c r="N153" s="254"/>
      <c r="O153" s="254"/>
      <c r="P153" s="254"/>
      <c r="Q153" s="254"/>
      <c r="R153" s="254"/>
      <c r="S153" s="254"/>
      <c r="T153" s="255"/>
      <c r="AT153" s="256" t="s">
        <v>139</v>
      </c>
      <c r="AU153" s="256" t="s">
        <v>82</v>
      </c>
      <c r="AV153" s="12" t="s">
        <v>135</v>
      </c>
      <c r="AW153" s="12" t="s">
        <v>35</v>
      </c>
      <c r="AX153" s="12" t="s">
        <v>80</v>
      </c>
      <c r="AY153" s="256" t="s">
        <v>128</v>
      </c>
    </row>
    <row r="154" s="1" customFormat="1" ht="51" customHeight="1">
      <c r="B154" s="45"/>
      <c r="C154" s="220" t="s">
        <v>378</v>
      </c>
      <c r="D154" s="220" t="s">
        <v>130</v>
      </c>
      <c r="E154" s="221" t="s">
        <v>379</v>
      </c>
      <c r="F154" s="222" t="s">
        <v>380</v>
      </c>
      <c r="G154" s="223" t="s">
        <v>215</v>
      </c>
      <c r="H154" s="224">
        <v>718.36000000000001</v>
      </c>
      <c r="I154" s="225"/>
      <c r="J154" s="226">
        <f>ROUND(I154*H154,2)</f>
        <v>0</v>
      </c>
      <c r="K154" s="222" t="s">
        <v>134</v>
      </c>
      <c r="L154" s="71"/>
      <c r="M154" s="227" t="s">
        <v>21</v>
      </c>
      <c r="N154" s="228" t="s">
        <v>43</v>
      </c>
      <c r="O154" s="46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AR154" s="23" t="s">
        <v>135</v>
      </c>
      <c r="AT154" s="23" t="s">
        <v>130</v>
      </c>
      <c r="AU154" s="23" t="s">
        <v>82</v>
      </c>
      <c r="AY154" s="23" t="s">
        <v>128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23" t="s">
        <v>80</v>
      </c>
      <c r="BK154" s="231">
        <f>ROUND(I154*H154,2)</f>
        <v>0</v>
      </c>
      <c r="BL154" s="23" t="s">
        <v>135</v>
      </c>
      <c r="BM154" s="23" t="s">
        <v>381</v>
      </c>
    </row>
    <row r="155" s="1" customFormat="1">
      <c r="B155" s="45"/>
      <c r="C155" s="73"/>
      <c r="D155" s="232" t="s">
        <v>137</v>
      </c>
      <c r="E155" s="73"/>
      <c r="F155" s="233" t="s">
        <v>371</v>
      </c>
      <c r="G155" s="73"/>
      <c r="H155" s="73"/>
      <c r="I155" s="190"/>
      <c r="J155" s="73"/>
      <c r="K155" s="73"/>
      <c r="L155" s="71"/>
      <c r="M155" s="234"/>
      <c r="N155" s="46"/>
      <c r="O155" s="46"/>
      <c r="P155" s="46"/>
      <c r="Q155" s="46"/>
      <c r="R155" s="46"/>
      <c r="S155" s="46"/>
      <c r="T155" s="94"/>
      <c r="AT155" s="23" t="s">
        <v>137</v>
      </c>
      <c r="AU155" s="23" t="s">
        <v>82</v>
      </c>
    </row>
    <row r="156" s="11" customFormat="1">
      <c r="B156" s="235"/>
      <c r="C156" s="236"/>
      <c r="D156" s="232" t="s">
        <v>139</v>
      </c>
      <c r="E156" s="236"/>
      <c r="F156" s="238" t="s">
        <v>832</v>
      </c>
      <c r="G156" s="236"/>
      <c r="H156" s="239">
        <v>718.36000000000001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139</v>
      </c>
      <c r="AU156" s="245" t="s">
        <v>82</v>
      </c>
      <c r="AV156" s="11" t="s">
        <v>82</v>
      </c>
      <c r="AW156" s="11" t="s">
        <v>6</v>
      </c>
      <c r="AX156" s="11" t="s">
        <v>80</v>
      </c>
      <c r="AY156" s="245" t="s">
        <v>128</v>
      </c>
    </row>
    <row r="157" s="1" customFormat="1" ht="25.5" customHeight="1">
      <c r="B157" s="45"/>
      <c r="C157" s="220" t="s">
        <v>383</v>
      </c>
      <c r="D157" s="220" t="s">
        <v>130</v>
      </c>
      <c r="E157" s="221" t="s">
        <v>384</v>
      </c>
      <c r="F157" s="222" t="s">
        <v>385</v>
      </c>
      <c r="G157" s="223" t="s">
        <v>363</v>
      </c>
      <c r="H157" s="224">
        <v>129.30500000000001</v>
      </c>
      <c r="I157" s="225"/>
      <c r="J157" s="226">
        <f>ROUND(I157*H157,2)</f>
        <v>0</v>
      </c>
      <c r="K157" s="222" t="s">
        <v>21</v>
      </c>
      <c r="L157" s="71"/>
      <c r="M157" s="227" t="s">
        <v>21</v>
      </c>
      <c r="N157" s="228" t="s">
        <v>43</v>
      </c>
      <c r="O157" s="46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AR157" s="23" t="s">
        <v>135</v>
      </c>
      <c r="AT157" s="23" t="s">
        <v>130</v>
      </c>
      <c r="AU157" s="23" t="s">
        <v>82</v>
      </c>
      <c r="AY157" s="23" t="s">
        <v>128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23" t="s">
        <v>80</v>
      </c>
      <c r="BK157" s="231">
        <f>ROUND(I157*H157,2)</f>
        <v>0</v>
      </c>
      <c r="BL157" s="23" t="s">
        <v>135</v>
      </c>
      <c r="BM157" s="23" t="s">
        <v>386</v>
      </c>
    </row>
    <row r="158" s="1" customFormat="1">
      <c r="B158" s="45"/>
      <c r="C158" s="73"/>
      <c r="D158" s="232" t="s">
        <v>137</v>
      </c>
      <c r="E158" s="73"/>
      <c r="F158" s="233" t="s">
        <v>387</v>
      </c>
      <c r="G158" s="73"/>
      <c r="H158" s="73"/>
      <c r="I158" s="190"/>
      <c r="J158" s="73"/>
      <c r="K158" s="73"/>
      <c r="L158" s="71"/>
      <c r="M158" s="234"/>
      <c r="N158" s="46"/>
      <c r="O158" s="46"/>
      <c r="P158" s="46"/>
      <c r="Q158" s="46"/>
      <c r="R158" s="46"/>
      <c r="S158" s="46"/>
      <c r="T158" s="94"/>
      <c r="AT158" s="23" t="s">
        <v>137</v>
      </c>
      <c r="AU158" s="23" t="s">
        <v>82</v>
      </c>
    </row>
    <row r="159" s="11" customFormat="1">
      <c r="B159" s="235"/>
      <c r="C159" s="236"/>
      <c r="D159" s="232" t="s">
        <v>139</v>
      </c>
      <c r="E159" s="236"/>
      <c r="F159" s="238" t="s">
        <v>833</v>
      </c>
      <c r="G159" s="236"/>
      <c r="H159" s="239">
        <v>129.30500000000001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AT159" s="245" t="s">
        <v>139</v>
      </c>
      <c r="AU159" s="245" t="s">
        <v>82</v>
      </c>
      <c r="AV159" s="11" t="s">
        <v>82</v>
      </c>
      <c r="AW159" s="11" t="s">
        <v>6</v>
      </c>
      <c r="AX159" s="11" t="s">
        <v>80</v>
      </c>
      <c r="AY159" s="245" t="s">
        <v>128</v>
      </c>
    </row>
    <row r="160" s="1" customFormat="1" ht="38.25" customHeight="1">
      <c r="B160" s="45"/>
      <c r="C160" s="220" t="s">
        <v>834</v>
      </c>
      <c r="D160" s="220" t="s">
        <v>130</v>
      </c>
      <c r="E160" s="221" t="s">
        <v>835</v>
      </c>
      <c r="F160" s="222" t="s">
        <v>836</v>
      </c>
      <c r="G160" s="223" t="s">
        <v>215</v>
      </c>
      <c r="H160" s="224">
        <v>70</v>
      </c>
      <c r="I160" s="225"/>
      <c r="J160" s="226">
        <f>ROUND(I160*H160,2)</f>
        <v>0</v>
      </c>
      <c r="K160" s="222" t="s">
        <v>713</v>
      </c>
      <c r="L160" s="71"/>
      <c r="M160" s="227" t="s">
        <v>21</v>
      </c>
      <c r="N160" s="228" t="s">
        <v>43</v>
      </c>
      <c r="O160" s="46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AR160" s="23" t="s">
        <v>135</v>
      </c>
      <c r="AT160" s="23" t="s">
        <v>130</v>
      </c>
      <c r="AU160" s="23" t="s">
        <v>82</v>
      </c>
      <c r="AY160" s="23" t="s">
        <v>128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23" t="s">
        <v>80</v>
      </c>
      <c r="BK160" s="231">
        <f>ROUND(I160*H160,2)</f>
        <v>0</v>
      </c>
      <c r="BL160" s="23" t="s">
        <v>135</v>
      </c>
      <c r="BM160" s="23" t="s">
        <v>837</v>
      </c>
    </row>
    <row r="161" s="1" customFormat="1">
      <c r="B161" s="45"/>
      <c r="C161" s="73"/>
      <c r="D161" s="232" t="s">
        <v>137</v>
      </c>
      <c r="E161" s="73"/>
      <c r="F161" s="267" t="s">
        <v>838</v>
      </c>
      <c r="G161" s="73"/>
      <c r="H161" s="73"/>
      <c r="I161" s="190"/>
      <c r="J161" s="73"/>
      <c r="K161" s="73"/>
      <c r="L161" s="71"/>
      <c r="M161" s="234"/>
      <c r="N161" s="46"/>
      <c r="O161" s="46"/>
      <c r="P161" s="46"/>
      <c r="Q161" s="46"/>
      <c r="R161" s="46"/>
      <c r="S161" s="46"/>
      <c r="T161" s="94"/>
      <c r="AT161" s="23" t="s">
        <v>137</v>
      </c>
      <c r="AU161" s="23" t="s">
        <v>82</v>
      </c>
    </row>
    <row r="162" s="11" customFormat="1">
      <c r="B162" s="235"/>
      <c r="C162" s="236"/>
      <c r="D162" s="232" t="s">
        <v>139</v>
      </c>
      <c r="E162" s="237" t="s">
        <v>21</v>
      </c>
      <c r="F162" s="238" t="s">
        <v>839</v>
      </c>
      <c r="G162" s="236"/>
      <c r="H162" s="239">
        <v>70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AT162" s="245" t="s">
        <v>139</v>
      </c>
      <c r="AU162" s="245" t="s">
        <v>82</v>
      </c>
      <c r="AV162" s="11" t="s">
        <v>82</v>
      </c>
      <c r="AW162" s="11" t="s">
        <v>35</v>
      </c>
      <c r="AX162" s="11" t="s">
        <v>80</v>
      </c>
      <c r="AY162" s="245" t="s">
        <v>128</v>
      </c>
    </row>
    <row r="163" s="1" customFormat="1" ht="16.5" customHeight="1">
      <c r="B163" s="45"/>
      <c r="C163" s="268" t="s">
        <v>840</v>
      </c>
      <c r="D163" s="268" t="s">
        <v>401</v>
      </c>
      <c r="E163" s="269" t="s">
        <v>841</v>
      </c>
      <c r="F163" s="270" t="s">
        <v>842</v>
      </c>
      <c r="G163" s="271" t="s">
        <v>363</v>
      </c>
      <c r="H163" s="272">
        <v>126</v>
      </c>
      <c r="I163" s="273"/>
      <c r="J163" s="274">
        <f>ROUND(I163*H163,2)</f>
        <v>0</v>
      </c>
      <c r="K163" s="270" t="s">
        <v>21</v>
      </c>
      <c r="L163" s="275"/>
      <c r="M163" s="276" t="s">
        <v>21</v>
      </c>
      <c r="N163" s="277" t="s">
        <v>43</v>
      </c>
      <c r="O163" s="46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AR163" s="23" t="s">
        <v>167</v>
      </c>
      <c r="AT163" s="23" t="s">
        <v>401</v>
      </c>
      <c r="AU163" s="23" t="s">
        <v>82</v>
      </c>
      <c r="AY163" s="23" t="s">
        <v>128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23" t="s">
        <v>80</v>
      </c>
      <c r="BK163" s="231">
        <f>ROUND(I163*H163,2)</f>
        <v>0</v>
      </c>
      <c r="BL163" s="23" t="s">
        <v>135</v>
      </c>
      <c r="BM163" s="23" t="s">
        <v>843</v>
      </c>
    </row>
    <row r="164" s="11" customFormat="1">
      <c r="B164" s="235"/>
      <c r="C164" s="236"/>
      <c r="D164" s="232" t="s">
        <v>139</v>
      </c>
      <c r="E164" s="236"/>
      <c r="F164" s="238" t="s">
        <v>844</v>
      </c>
      <c r="G164" s="236"/>
      <c r="H164" s="239">
        <v>126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AT164" s="245" t="s">
        <v>139</v>
      </c>
      <c r="AU164" s="245" t="s">
        <v>82</v>
      </c>
      <c r="AV164" s="11" t="s">
        <v>82</v>
      </c>
      <c r="AW164" s="11" t="s">
        <v>6</v>
      </c>
      <c r="AX164" s="11" t="s">
        <v>80</v>
      </c>
      <c r="AY164" s="245" t="s">
        <v>128</v>
      </c>
    </row>
    <row r="165" s="10" customFormat="1" ht="29.88" customHeight="1">
      <c r="B165" s="204"/>
      <c r="C165" s="205"/>
      <c r="D165" s="206" t="s">
        <v>71</v>
      </c>
      <c r="E165" s="218" t="s">
        <v>82</v>
      </c>
      <c r="F165" s="218" t="s">
        <v>418</v>
      </c>
      <c r="G165" s="205"/>
      <c r="H165" s="205"/>
      <c r="I165" s="208"/>
      <c r="J165" s="219">
        <f>BK165</f>
        <v>0</v>
      </c>
      <c r="K165" s="205"/>
      <c r="L165" s="210"/>
      <c r="M165" s="211"/>
      <c r="N165" s="212"/>
      <c r="O165" s="212"/>
      <c r="P165" s="213">
        <f>SUM(P166:P173)</f>
        <v>0</v>
      </c>
      <c r="Q165" s="212"/>
      <c r="R165" s="213">
        <f>SUM(R166:R173)</f>
        <v>2.52766336</v>
      </c>
      <c r="S165" s="212"/>
      <c r="T165" s="214">
        <f>SUM(T166:T173)</f>
        <v>0</v>
      </c>
      <c r="AR165" s="215" t="s">
        <v>80</v>
      </c>
      <c r="AT165" s="216" t="s">
        <v>71</v>
      </c>
      <c r="AU165" s="216" t="s">
        <v>80</v>
      </c>
      <c r="AY165" s="215" t="s">
        <v>128</v>
      </c>
      <c r="BK165" s="217">
        <f>SUM(BK166:BK173)</f>
        <v>0</v>
      </c>
    </row>
    <row r="166" s="1" customFormat="1" ht="25.5" customHeight="1">
      <c r="B166" s="45"/>
      <c r="C166" s="220" t="s">
        <v>419</v>
      </c>
      <c r="D166" s="220" t="s">
        <v>130</v>
      </c>
      <c r="E166" s="221" t="s">
        <v>420</v>
      </c>
      <c r="F166" s="222" t="s">
        <v>421</v>
      </c>
      <c r="G166" s="223" t="s">
        <v>215</v>
      </c>
      <c r="H166" s="224">
        <v>1.024</v>
      </c>
      <c r="I166" s="225"/>
      <c r="J166" s="226">
        <f>ROUND(I166*H166,2)</f>
        <v>0</v>
      </c>
      <c r="K166" s="222" t="s">
        <v>134</v>
      </c>
      <c r="L166" s="71"/>
      <c r="M166" s="227" t="s">
        <v>21</v>
      </c>
      <c r="N166" s="228" t="s">
        <v>43</v>
      </c>
      <c r="O166" s="46"/>
      <c r="P166" s="229">
        <f>O166*H166</f>
        <v>0</v>
      </c>
      <c r="Q166" s="229">
        <v>2.45329</v>
      </c>
      <c r="R166" s="229">
        <f>Q166*H166</f>
        <v>2.5121689599999999</v>
      </c>
      <c r="S166" s="229">
        <v>0</v>
      </c>
      <c r="T166" s="230">
        <f>S166*H166</f>
        <v>0</v>
      </c>
      <c r="AR166" s="23" t="s">
        <v>135</v>
      </c>
      <c r="AT166" s="23" t="s">
        <v>130</v>
      </c>
      <c r="AU166" s="23" t="s">
        <v>82</v>
      </c>
      <c r="AY166" s="23" t="s">
        <v>128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23" t="s">
        <v>80</v>
      </c>
      <c r="BK166" s="231">
        <f>ROUND(I166*H166,2)</f>
        <v>0</v>
      </c>
      <c r="BL166" s="23" t="s">
        <v>135</v>
      </c>
      <c r="BM166" s="23" t="s">
        <v>422</v>
      </c>
    </row>
    <row r="167" s="1" customFormat="1">
      <c r="B167" s="45"/>
      <c r="C167" s="73"/>
      <c r="D167" s="232" t="s">
        <v>137</v>
      </c>
      <c r="E167" s="73"/>
      <c r="F167" s="233" t="s">
        <v>423</v>
      </c>
      <c r="G167" s="73"/>
      <c r="H167" s="73"/>
      <c r="I167" s="190"/>
      <c r="J167" s="73"/>
      <c r="K167" s="73"/>
      <c r="L167" s="71"/>
      <c r="M167" s="234"/>
      <c r="N167" s="46"/>
      <c r="O167" s="46"/>
      <c r="P167" s="46"/>
      <c r="Q167" s="46"/>
      <c r="R167" s="46"/>
      <c r="S167" s="46"/>
      <c r="T167" s="94"/>
      <c r="AT167" s="23" t="s">
        <v>137</v>
      </c>
      <c r="AU167" s="23" t="s">
        <v>82</v>
      </c>
    </row>
    <row r="168" s="11" customFormat="1">
      <c r="B168" s="235"/>
      <c r="C168" s="236"/>
      <c r="D168" s="232" t="s">
        <v>139</v>
      </c>
      <c r="E168" s="237" t="s">
        <v>21</v>
      </c>
      <c r="F168" s="238" t="s">
        <v>845</v>
      </c>
      <c r="G168" s="236"/>
      <c r="H168" s="239">
        <v>1.024</v>
      </c>
      <c r="I168" s="240"/>
      <c r="J168" s="236"/>
      <c r="K168" s="236"/>
      <c r="L168" s="241"/>
      <c r="M168" s="242"/>
      <c r="N168" s="243"/>
      <c r="O168" s="243"/>
      <c r="P168" s="243"/>
      <c r="Q168" s="243"/>
      <c r="R168" s="243"/>
      <c r="S168" s="243"/>
      <c r="T168" s="244"/>
      <c r="AT168" s="245" t="s">
        <v>139</v>
      </c>
      <c r="AU168" s="245" t="s">
        <v>82</v>
      </c>
      <c r="AV168" s="11" t="s">
        <v>82</v>
      </c>
      <c r="AW168" s="11" t="s">
        <v>35</v>
      </c>
      <c r="AX168" s="11" t="s">
        <v>80</v>
      </c>
      <c r="AY168" s="245" t="s">
        <v>128</v>
      </c>
    </row>
    <row r="169" s="1" customFormat="1" ht="16.5" customHeight="1">
      <c r="B169" s="45"/>
      <c r="C169" s="220" t="s">
        <v>425</v>
      </c>
      <c r="D169" s="220" t="s">
        <v>130</v>
      </c>
      <c r="E169" s="221" t="s">
        <v>426</v>
      </c>
      <c r="F169" s="222" t="s">
        <v>427</v>
      </c>
      <c r="G169" s="223" t="s">
        <v>133</v>
      </c>
      <c r="H169" s="224">
        <v>5.7599999999999998</v>
      </c>
      <c r="I169" s="225"/>
      <c r="J169" s="226">
        <f>ROUND(I169*H169,2)</f>
        <v>0</v>
      </c>
      <c r="K169" s="222" t="s">
        <v>134</v>
      </c>
      <c r="L169" s="71"/>
      <c r="M169" s="227" t="s">
        <v>21</v>
      </c>
      <c r="N169" s="228" t="s">
        <v>43</v>
      </c>
      <c r="O169" s="46"/>
      <c r="P169" s="229">
        <f>O169*H169</f>
        <v>0</v>
      </c>
      <c r="Q169" s="229">
        <v>0.0026900000000000001</v>
      </c>
      <c r="R169" s="229">
        <f>Q169*H169</f>
        <v>0.0154944</v>
      </c>
      <c r="S169" s="229">
        <v>0</v>
      </c>
      <c r="T169" s="230">
        <f>S169*H169</f>
        <v>0</v>
      </c>
      <c r="AR169" s="23" t="s">
        <v>135</v>
      </c>
      <c r="AT169" s="23" t="s">
        <v>130</v>
      </c>
      <c r="AU169" s="23" t="s">
        <v>82</v>
      </c>
      <c r="AY169" s="23" t="s">
        <v>128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23" t="s">
        <v>80</v>
      </c>
      <c r="BK169" s="231">
        <f>ROUND(I169*H169,2)</f>
        <v>0</v>
      </c>
      <c r="BL169" s="23" t="s">
        <v>135</v>
      </c>
      <c r="BM169" s="23" t="s">
        <v>428</v>
      </c>
    </row>
    <row r="170" s="1" customFormat="1">
      <c r="B170" s="45"/>
      <c r="C170" s="73"/>
      <c r="D170" s="232" t="s">
        <v>137</v>
      </c>
      <c r="E170" s="73"/>
      <c r="F170" s="233" t="s">
        <v>429</v>
      </c>
      <c r="G170" s="73"/>
      <c r="H170" s="73"/>
      <c r="I170" s="190"/>
      <c r="J170" s="73"/>
      <c r="K170" s="73"/>
      <c r="L170" s="71"/>
      <c r="M170" s="234"/>
      <c r="N170" s="46"/>
      <c r="O170" s="46"/>
      <c r="P170" s="46"/>
      <c r="Q170" s="46"/>
      <c r="R170" s="46"/>
      <c r="S170" s="46"/>
      <c r="T170" s="94"/>
      <c r="AT170" s="23" t="s">
        <v>137</v>
      </c>
      <c r="AU170" s="23" t="s">
        <v>82</v>
      </c>
    </row>
    <row r="171" s="11" customFormat="1">
      <c r="B171" s="235"/>
      <c r="C171" s="236"/>
      <c r="D171" s="232" t="s">
        <v>139</v>
      </c>
      <c r="E171" s="237" t="s">
        <v>21</v>
      </c>
      <c r="F171" s="238" t="s">
        <v>846</v>
      </c>
      <c r="G171" s="236"/>
      <c r="H171" s="239">
        <v>5.7599999999999998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AT171" s="245" t="s">
        <v>139</v>
      </c>
      <c r="AU171" s="245" t="s">
        <v>82</v>
      </c>
      <c r="AV171" s="11" t="s">
        <v>82</v>
      </c>
      <c r="AW171" s="11" t="s">
        <v>35</v>
      </c>
      <c r="AX171" s="11" t="s">
        <v>80</v>
      </c>
      <c r="AY171" s="245" t="s">
        <v>128</v>
      </c>
    </row>
    <row r="172" s="1" customFormat="1" ht="16.5" customHeight="1">
      <c r="B172" s="45"/>
      <c r="C172" s="220" t="s">
        <v>431</v>
      </c>
      <c r="D172" s="220" t="s">
        <v>130</v>
      </c>
      <c r="E172" s="221" t="s">
        <v>432</v>
      </c>
      <c r="F172" s="222" t="s">
        <v>433</v>
      </c>
      <c r="G172" s="223" t="s">
        <v>133</v>
      </c>
      <c r="H172" s="224">
        <v>5.7599999999999998</v>
      </c>
      <c r="I172" s="225"/>
      <c r="J172" s="226">
        <f>ROUND(I172*H172,2)</f>
        <v>0</v>
      </c>
      <c r="K172" s="222" t="s">
        <v>134</v>
      </c>
      <c r="L172" s="71"/>
      <c r="M172" s="227" t="s">
        <v>21</v>
      </c>
      <c r="N172" s="228" t="s">
        <v>43</v>
      </c>
      <c r="O172" s="46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AR172" s="23" t="s">
        <v>135</v>
      </c>
      <c r="AT172" s="23" t="s">
        <v>130</v>
      </c>
      <c r="AU172" s="23" t="s">
        <v>82</v>
      </c>
      <c r="AY172" s="23" t="s">
        <v>128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23" t="s">
        <v>80</v>
      </c>
      <c r="BK172" s="231">
        <f>ROUND(I172*H172,2)</f>
        <v>0</v>
      </c>
      <c r="BL172" s="23" t="s">
        <v>135</v>
      </c>
      <c r="BM172" s="23" t="s">
        <v>434</v>
      </c>
    </row>
    <row r="173" s="1" customFormat="1">
      <c r="B173" s="45"/>
      <c r="C173" s="73"/>
      <c r="D173" s="232" t="s">
        <v>137</v>
      </c>
      <c r="E173" s="73"/>
      <c r="F173" s="233" t="s">
        <v>429</v>
      </c>
      <c r="G173" s="73"/>
      <c r="H173" s="73"/>
      <c r="I173" s="190"/>
      <c r="J173" s="73"/>
      <c r="K173" s="73"/>
      <c r="L173" s="71"/>
      <c r="M173" s="234"/>
      <c r="N173" s="46"/>
      <c r="O173" s="46"/>
      <c r="P173" s="46"/>
      <c r="Q173" s="46"/>
      <c r="R173" s="46"/>
      <c r="S173" s="46"/>
      <c r="T173" s="94"/>
      <c r="AT173" s="23" t="s">
        <v>137</v>
      </c>
      <c r="AU173" s="23" t="s">
        <v>82</v>
      </c>
    </row>
    <row r="174" s="10" customFormat="1" ht="29.88" customHeight="1">
      <c r="B174" s="204"/>
      <c r="C174" s="205"/>
      <c r="D174" s="206" t="s">
        <v>71</v>
      </c>
      <c r="E174" s="218" t="s">
        <v>155</v>
      </c>
      <c r="F174" s="218" t="s">
        <v>481</v>
      </c>
      <c r="G174" s="205"/>
      <c r="H174" s="205"/>
      <c r="I174" s="208"/>
      <c r="J174" s="219">
        <f>BK174</f>
        <v>0</v>
      </c>
      <c r="K174" s="205"/>
      <c r="L174" s="210"/>
      <c r="M174" s="211"/>
      <c r="N174" s="212"/>
      <c r="O174" s="212"/>
      <c r="P174" s="213">
        <f>SUM(P175:P193)</f>
        <v>0</v>
      </c>
      <c r="Q174" s="212"/>
      <c r="R174" s="213">
        <f>SUM(R175:R193)</f>
        <v>86.3142</v>
      </c>
      <c r="S174" s="212"/>
      <c r="T174" s="214">
        <f>SUM(T175:T193)</f>
        <v>0</v>
      </c>
      <c r="AR174" s="215" t="s">
        <v>80</v>
      </c>
      <c r="AT174" s="216" t="s">
        <v>71</v>
      </c>
      <c r="AU174" s="216" t="s">
        <v>80</v>
      </c>
      <c r="AY174" s="215" t="s">
        <v>128</v>
      </c>
      <c r="BK174" s="217">
        <f>SUM(BK175:BK193)</f>
        <v>0</v>
      </c>
    </row>
    <row r="175" s="1" customFormat="1" ht="25.5" customHeight="1">
      <c r="B175" s="45"/>
      <c r="C175" s="220" t="s">
        <v>847</v>
      </c>
      <c r="D175" s="220" t="s">
        <v>130</v>
      </c>
      <c r="E175" s="221" t="s">
        <v>848</v>
      </c>
      <c r="F175" s="222" t="s">
        <v>849</v>
      </c>
      <c r="G175" s="223" t="s">
        <v>133</v>
      </c>
      <c r="H175" s="224">
        <v>140</v>
      </c>
      <c r="I175" s="225"/>
      <c r="J175" s="226">
        <f>ROUND(I175*H175,2)</f>
        <v>0</v>
      </c>
      <c r="K175" s="222" t="s">
        <v>134</v>
      </c>
      <c r="L175" s="71"/>
      <c r="M175" s="227" t="s">
        <v>21</v>
      </c>
      <c r="N175" s="228" t="s">
        <v>43</v>
      </c>
      <c r="O175" s="46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23" t="s">
        <v>135</v>
      </c>
      <c r="AT175" s="23" t="s">
        <v>130</v>
      </c>
      <c r="AU175" s="23" t="s">
        <v>82</v>
      </c>
      <c r="AY175" s="23" t="s">
        <v>128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23" t="s">
        <v>80</v>
      </c>
      <c r="BK175" s="231">
        <f>ROUND(I175*H175,2)</f>
        <v>0</v>
      </c>
      <c r="BL175" s="23" t="s">
        <v>135</v>
      </c>
      <c r="BM175" s="23" t="s">
        <v>850</v>
      </c>
    </row>
    <row r="176" s="13" customFormat="1">
      <c r="B176" s="257"/>
      <c r="C176" s="258"/>
      <c r="D176" s="232" t="s">
        <v>139</v>
      </c>
      <c r="E176" s="259" t="s">
        <v>21</v>
      </c>
      <c r="F176" s="260" t="s">
        <v>851</v>
      </c>
      <c r="G176" s="258"/>
      <c r="H176" s="259" t="s">
        <v>21</v>
      </c>
      <c r="I176" s="261"/>
      <c r="J176" s="258"/>
      <c r="K176" s="258"/>
      <c r="L176" s="262"/>
      <c r="M176" s="263"/>
      <c r="N176" s="264"/>
      <c r="O176" s="264"/>
      <c r="P176" s="264"/>
      <c r="Q176" s="264"/>
      <c r="R176" s="264"/>
      <c r="S176" s="264"/>
      <c r="T176" s="265"/>
      <c r="AT176" s="266" t="s">
        <v>139</v>
      </c>
      <c r="AU176" s="266" t="s">
        <v>82</v>
      </c>
      <c r="AV176" s="13" t="s">
        <v>80</v>
      </c>
      <c r="AW176" s="13" t="s">
        <v>35</v>
      </c>
      <c r="AX176" s="13" t="s">
        <v>72</v>
      </c>
      <c r="AY176" s="266" t="s">
        <v>128</v>
      </c>
    </row>
    <row r="177" s="11" customFormat="1">
      <c r="B177" s="235"/>
      <c r="C177" s="236"/>
      <c r="D177" s="232" t="s">
        <v>139</v>
      </c>
      <c r="E177" s="237" t="s">
        <v>21</v>
      </c>
      <c r="F177" s="238" t="s">
        <v>852</v>
      </c>
      <c r="G177" s="236"/>
      <c r="H177" s="239">
        <v>140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AT177" s="245" t="s">
        <v>139</v>
      </c>
      <c r="AU177" s="245" t="s">
        <v>82</v>
      </c>
      <c r="AV177" s="11" t="s">
        <v>82</v>
      </c>
      <c r="AW177" s="11" t="s">
        <v>35</v>
      </c>
      <c r="AX177" s="11" t="s">
        <v>72</v>
      </c>
      <c r="AY177" s="245" t="s">
        <v>128</v>
      </c>
    </row>
    <row r="178" s="12" customFormat="1">
      <c r="B178" s="246"/>
      <c r="C178" s="247"/>
      <c r="D178" s="232" t="s">
        <v>139</v>
      </c>
      <c r="E178" s="248" t="s">
        <v>21</v>
      </c>
      <c r="F178" s="249" t="s">
        <v>241</v>
      </c>
      <c r="G178" s="247"/>
      <c r="H178" s="250">
        <v>140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AT178" s="256" t="s">
        <v>139</v>
      </c>
      <c r="AU178" s="256" t="s">
        <v>82</v>
      </c>
      <c r="AV178" s="12" t="s">
        <v>135</v>
      </c>
      <c r="AW178" s="12" t="s">
        <v>35</v>
      </c>
      <c r="AX178" s="12" t="s">
        <v>80</v>
      </c>
      <c r="AY178" s="256" t="s">
        <v>128</v>
      </c>
    </row>
    <row r="179" s="1" customFormat="1" ht="25.5" customHeight="1">
      <c r="B179" s="45"/>
      <c r="C179" s="220" t="s">
        <v>853</v>
      </c>
      <c r="D179" s="220" t="s">
        <v>130</v>
      </c>
      <c r="E179" s="221" t="s">
        <v>854</v>
      </c>
      <c r="F179" s="222" t="s">
        <v>855</v>
      </c>
      <c r="G179" s="223" t="s">
        <v>133</v>
      </c>
      <c r="H179" s="224">
        <v>140</v>
      </c>
      <c r="I179" s="225"/>
      <c r="J179" s="226">
        <f>ROUND(I179*H179,2)</f>
        <v>0</v>
      </c>
      <c r="K179" s="222" t="s">
        <v>134</v>
      </c>
      <c r="L179" s="71"/>
      <c r="M179" s="227" t="s">
        <v>21</v>
      </c>
      <c r="N179" s="228" t="s">
        <v>43</v>
      </c>
      <c r="O179" s="46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AR179" s="23" t="s">
        <v>135</v>
      </c>
      <c r="AT179" s="23" t="s">
        <v>130</v>
      </c>
      <c r="AU179" s="23" t="s">
        <v>82</v>
      </c>
      <c r="AY179" s="23" t="s">
        <v>128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23" t="s">
        <v>80</v>
      </c>
      <c r="BK179" s="231">
        <f>ROUND(I179*H179,2)</f>
        <v>0</v>
      </c>
      <c r="BL179" s="23" t="s">
        <v>135</v>
      </c>
      <c r="BM179" s="23" t="s">
        <v>856</v>
      </c>
    </row>
    <row r="180" s="1" customFormat="1">
      <c r="B180" s="45"/>
      <c r="C180" s="73"/>
      <c r="D180" s="232" t="s">
        <v>137</v>
      </c>
      <c r="E180" s="73"/>
      <c r="F180" s="233" t="s">
        <v>857</v>
      </c>
      <c r="G180" s="73"/>
      <c r="H180" s="73"/>
      <c r="I180" s="190"/>
      <c r="J180" s="73"/>
      <c r="K180" s="73"/>
      <c r="L180" s="71"/>
      <c r="M180" s="234"/>
      <c r="N180" s="46"/>
      <c r="O180" s="46"/>
      <c r="P180" s="46"/>
      <c r="Q180" s="46"/>
      <c r="R180" s="46"/>
      <c r="S180" s="46"/>
      <c r="T180" s="94"/>
      <c r="AT180" s="23" t="s">
        <v>137</v>
      </c>
      <c r="AU180" s="23" t="s">
        <v>82</v>
      </c>
    </row>
    <row r="181" s="13" customFormat="1">
      <c r="B181" s="257"/>
      <c r="C181" s="258"/>
      <c r="D181" s="232" t="s">
        <v>139</v>
      </c>
      <c r="E181" s="259" t="s">
        <v>21</v>
      </c>
      <c r="F181" s="260" t="s">
        <v>851</v>
      </c>
      <c r="G181" s="258"/>
      <c r="H181" s="259" t="s">
        <v>21</v>
      </c>
      <c r="I181" s="261"/>
      <c r="J181" s="258"/>
      <c r="K181" s="258"/>
      <c r="L181" s="262"/>
      <c r="M181" s="263"/>
      <c r="N181" s="264"/>
      <c r="O181" s="264"/>
      <c r="P181" s="264"/>
      <c r="Q181" s="264"/>
      <c r="R181" s="264"/>
      <c r="S181" s="264"/>
      <c r="T181" s="265"/>
      <c r="AT181" s="266" t="s">
        <v>139</v>
      </c>
      <c r="AU181" s="266" t="s">
        <v>82</v>
      </c>
      <c r="AV181" s="13" t="s">
        <v>80</v>
      </c>
      <c r="AW181" s="13" t="s">
        <v>35</v>
      </c>
      <c r="AX181" s="13" t="s">
        <v>72</v>
      </c>
      <c r="AY181" s="266" t="s">
        <v>128</v>
      </c>
    </row>
    <row r="182" s="11" customFormat="1">
      <c r="B182" s="235"/>
      <c r="C182" s="236"/>
      <c r="D182" s="232" t="s">
        <v>139</v>
      </c>
      <c r="E182" s="237" t="s">
        <v>21</v>
      </c>
      <c r="F182" s="238" t="s">
        <v>852</v>
      </c>
      <c r="G182" s="236"/>
      <c r="H182" s="239">
        <v>140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AT182" s="245" t="s">
        <v>139</v>
      </c>
      <c r="AU182" s="245" t="s">
        <v>82</v>
      </c>
      <c r="AV182" s="11" t="s">
        <v>82</v>
      </c>
      <c r="AW182" s="11" t="s">
        <v>35</v>
      </c>
      <c r="AX182" s="11" t="s">
        <v>72</v>
      </c>
      <c r="AY182" s="245" t="s">
        <v>128</v>
      </c>
    </row>
    <row r="183" s="12" customFormat="1">
      <c r="B183" s="246"/>
      <c r="C183" s="247"/>
      <c r="D183" s="232" t="s">
        <v>139</v>
      </c>
      <c r="E183" s="248" t="s">
        <v>21</v>
      </c>
      <c r="F183" s="249" t="s">
        <v>241</v>
      </c>
      <c r="G183" s="247"/>
      <c r="H183" s="250">
        <v>140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AT183" s="256" t="s">
        <v>139</v>
      </c>
      <c r="AU183" s="256" t="s">
        <v>82</v>
      </c>
      <c r="AV183" s="12" t="s">
        <v>135</v>
      </c>
      <c r="AW183" s="12" t="s">
        <v>35</v>
      </c>
      <c r="AX183" s="12" t="s">
        <v>80</v>
      </c>
      <c r="AY183" s="256" t="s">
        <v>128</v>
      </c>
    </row>
    <row r="184" s="1" customFormat="1" ht="38.25" customHeight="1">
      <c r="B184" s="45"/>
      <c r="C184" s="220" t="s">
        <v>858</v>
      </c>
      <c r="D184" s="220" t="s">
        <v>130</v>
      </c>
      <c r="E184" s="221" t="s">
        <v>859</v>
      </c>
      <c r="F184" s="222" t="s">
        <v>860</v>
      </c>
      <c r="G184" s="223" t="s">
        <v>133</v>
      </c>
      <c r="H184" s="224">
        <v>140</v>
      </c>
      <c r="I184" s="225"/>
      <c r="J184" s="226">
        <f>ROUND(I184*H184,2)</f>
        <v>0</v>
      </c>
      <c r="K184" s="222" t="s">
        <v>134</v>
      </c>
      <c r="L184" s="71"/>
      <c r="M184" s="227" t="s">
        <v>21</v>
      </c>
      <c r="N184" s="228" t="s">
        <v>43</v>
      </c>
      <c r="O184" s="46"/>
      <c r="P184" s="229">
        <f>O184*H184</f>
        <v>0</v>
      </c>
      <c r="Q184" s="229">
        <v>0.19536000000000001</v>
      </c>
      <c r="R184" s="229">
        <f>Q184*H184</f>
        <v>27.3504</v>
      </c>
      <c r="S184" s="229">
        <v>0</v>
      </c>
      <c r="T184" s="230">
        <f>S184*H184</f>
        <v>0</v>
      </c>
      <c r="AR184" s="23" t="s">
        <v>135</v>
      </c>
      <c r="AT184" s="23" t="s">
        <v>130</v>
      </c>
      <c r="AU184" s="23" t="s">
        <v>82</v>
      </c>
      <c r="AY184" s="23" t="s">
        <v>128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23" t="s">
        <v>80</v>
      </c>
      <c r="BK184" s="231">
        <f>ROUND(I184*H184,2)</f>
        <v>0</v>
      </c>
      <c r="BL184" s="23" t="s">
        <v>135</v>
      </c>
      <c r="BM184" s="23" t="s">
        <v>861</v>
      </c>
    </row>
    <row r="185" s="1" customFormat="1">
      <c r="B185" s="45"/>
      <c r="C185" s="73"/>
      <c r="D185" s="232" t="s">
        <v>137</v>
      </c>
      <c r="E185" s="73"/>
      <c r="F185" s="233" t="s">
        <v>862</v>
      </c>
      <c r="G185" s="73"/>
      <c r="H185" s="73"/>
      <c r="I185" s="190"/>
      <c r="J185" s="73"/>
      <c r="K185" s="73"/>
      <c r="L185" s="71"/>
      <c r="M185" s="234"/>
      <c r="N185" s="46"/>
      <c r="O185" s="46"/>
      <c r="P185" s="46"/>
      <c r="Q185" s="46"/>
      <c r="R185" s="46"/>
      <c r="S185" s="46"/>
      <c r="T185" s="94"/>
      <c r="AT185" s="23" t="s">
        <v>137</v>
      </c>
      <c r="AU185" s="23" t="s">
        <v>82</v>
      </c>
    </row>
    <row r="186" s="13" customFormat="1">
      <c r="B186" s="257"/>
      <c r="C186" s="258"/>
      <c r="D186" s="232" t="s">
        <v>139</v>
      </c>
      <c r="E186" s="259" t="s">
        <v>21</v>
      </c>
      <c r="F186" s="260" t="s">
        <v>851</v>
      </c>
      <c r="G186" s="258"/>
      <c r="H186" s="259" t="s">
        <v>21</v>
      </c>
      <c r="I186" s="261"/>
      <c r="J186" s="258"/>
      <c r="K186" s="258"/>
      <c r="L186" s="262"/>
      <c r="M186" s="263"/>
      <c r="N186" s="264"/>
      <c r="O186" s="264"/>
      <c r="P186" s="264"/>
      <c r="Q186" s="264"/>
      <c r="R186" s="264"/>
      <c r="S186" s="264"/>
      <c r="T186" s="265"/>
      <c r="AT186" s="266" t="s">
        <v>139</v>
      </c>
      <c r="AU186" s="266" t="s">
        <v>82</v>
      </c>
      <c r="AV186" s="13" t="s">
        <v>80</v>
      </c>
      <c r="AW186" s="13" t="s">
        <v>35</v>
      </c>
      <c r="AX186" s="13" t="s">
        <v>72</v>
      </c>
      <c r="AY186" s="266" t="s">
        <v>128</v>
      </c>
    </row>
    <row r="187" s="11" customFormat="1">
      <c r="B187" s="235"/>
      <c r="C187" s="236"/>
      <c r="D187" s="232" t="s">
        <v>139</v>
      </c>
      <c r="E187" s="237" t="s">
        <v>21</v>
      </c>
      <c r="F187" s="238" t="s">
        <v>852</v>
      </c>
      <c r="G187" s="236"/>
      <c r="H187" s="239">
        <v>140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AT187" s="245" t="s">
        <v>139</v>
      </c>
      <c r="AU187" s="245" t="s">
        <v>82</v>
      </c>
      <c r="AV187" s="11" t="s">
        <v>82</v>
      </c>
      <c r="AW187" s="11" t="s">
        <v>35</v>
      </c>
      <c r="AX187" s="11" t="s">
        <v>72</v>
      </c>
      <c r="AY187" s="245" t="s">
        <v>128</v>
      </c>
    </row>
    <row r="188" s="12" customFormat="1">
      <c r="B188" s="246"/>
      <c r="C188" s="247"/>
      <c r="D188" s="232" t="s">
        <v>139</v>
      </c>
      <c r="E188" s="248" t="s">
        <v>21</v>
      </c>
      <c r="F188" s="249" t="s">
        <v>241</v>
      </c>
      <c r="G188" s="247"/>
      <c r="H188" s="250">
        <v>140</v>
      </c>
      <c r="I188" s="251"/>
      <c r="J188" s="247"/>
      <c r="K188" s="247"/>
      <c r="L188" s="252"/>
      <c r="M188" s="253"/>
      <c r="N188" s="254"/>
      <c r="O188" s="254"/>
      <c r="P188" s="254"/>
      <c r="Q188" s="254"/>
      <c r="R188" s="254"/>
      <c r="S188" s="254"/>
      <c r="T188" s="255"/>
      <c r="AT188" s="256" t="s">
        <v>139</v>
      </c>
      <c r="AU188" s="256" t="s">
        <v>82</v>
      </c>
      <c r="AV188" s="12" t="s">
        <v>135</v>
      </c>
      <c r="AW188" s="12" t="s">
        <v>35</v>
      </c>
      <c r="AX188" s="12" t="s">
        <v>80</v>
      </c>
      <c r="AY188" s="256" t="s">
        <v>128</v>
      </c>
    </row>
    <row r="189" s="1" customFormat="1" ht="16.5" customHeight="1">
      <c r="B189" s="45"/>
      <c r="C189" s="268" t="s">
        <v>863</v>
      </c>
      <c r="D189" s="268" t="s">
        <v>401</v>
      </c>
      <c r="E189" s="269" t="s">
        <v>864</v>
      </c>
      <c r="F189" s="270" t="s">
        <v>865</v>
      </c>
      <c r="G189" s="271" t="s">
        <v>133</v>
      </c>
      <c r="H189" s="272">
        <v>141.40000000000001</v>
      </c>
      <c r="I189" s="273"/>
      <c r="J189" s="274">
        <f>ROUND(I189*H189,2)</f>
        <v>0</v>
      </c>
      <c r="K189" s="270" t="s">
        <v>134</v>
      </c>
      <c r="L189" s="275"/>
      <c r="M189" s="276" t="s">
        <v>21</v>
      </c>
      <c r="N189" s="277" t="s">
        <v>43</v>
      </c>
      <c r="O189" s="46"/>
      <c r="P189" s="229">
        <f>O189*H189</f>
        <v>0</v>
      </c>
      <c r="Q189" s="229">
        <v>0.41699999999999998</v>
      </c>
      <c r="R189" s="229">
        <f>Q189*H189</f>
        <v>58.963799999999999</v>
      </c>
      <c r="S189" s="229">
        <v>0</v>
      </c>
      <c r="T189" s="230">
        <f>S189*H189</f>
        <v>0</v>
      </c>
      <c r="AR189" s="23" t="s">
        <v>167</v>
      </c>
      <c r="AT189" s="23" t="s">
        <v>401</v>
      </c>
      <c r="AU189" s="23" t="s">
        <v>82</v>
      </c>
      <c r="AY189" s="23" t="s">
        <v>128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23" t="s">
        <v>80</v>
      </c>
      <c r="BK189" s="231">
        <f>ROUND(I189*H189,2)</f>
        <v>0</v>
      </c>
      <c r="BL189" s="23" t="s">
        <v>135</v>
      </c>
      <c r="BM189" s="23" t="s">
        <v>866</v>
      </c>
    </row>
    <row r="190" s="13" customFormat="1">
      <c r="B190" s="257"/>
      <c r="C190" s="258"/>
      <c r="D190" s="232" t="s">
        <v>139</v>
      </c>
      <c r="E190" s="259" t="s">
        <v>21</v>
      </c>
      <c r="F190" s="260" t="s">
        <v>851</v>
      </c>
      <c r="G190" s="258"/>
      <c r="H190" s="259" t="s">
        <v>21</v>
      </c>
      <c r="I190" s="261"/>
      <c r="J190" s="258"/>
      <c r="K190" s="258"/>
      <c r="L190" s="262"/>
      <c r="M190" s="263"/>
      <c r="N190" s="264"/>
      <c r="O190" s="264"/>
      <c r="P190" s="264"/>
      <c r="Q190" s="264"/>
      <c r="R190" s="264"/>
      <c r="S190" s="264"/>
      <c r="T190" s="265"/>
      <c r="AT190" s="266" t="s">
        <v>139</v>
      </c>
      <c r="AU190" s="266" t="s">
        <v>82</v>
      </c>
      <c r="AV190" s="13" t="s">
        <v>80</v>
      </c>
      <c r="AW190" s="13" t="s">
        <v>35</v>
      </c>
      <c r="AX190" s="13" t="s">
        <v>72</v>
      </c>
      <c r="AY190" s="266" t="s">
        <v>128</v>
      </c>
    </row>
    <row r="191" s="11" customFormat="1">
      <c r="B191" s="235"/>
      <c r="C191" s="236"/>
      <c r="D191" s="232" t="s">
        <v>139</v>
      </c>
      <c r="E191" s="237" t="s">
        <v>21</v>
      </c>
      <c r="F191" s="238" t="s">
        <v>852</v>
      </c>
      <c r="G191" s="236"/>
      <c r="H191" s="239">
        <v>140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AT191" s="245" t="s">
        <v>139</v>
      </c>
      <c r="AU191" s="245" t="s">
        <v>82</v>
      </c>
      <c r="AV191" s="11" t="s">
        <v>82</v>
      </c>
      <c r="AW191" s="11" t="s">
        <v>35</v>
      </c>
      <c r="AX191" s="11" t="s">
        <v>72</v>
      </c>
      <c r="AY191" s="245" t="s">
        <v>128</v>
      </c>
    </row>
    <row r="192" s="12" customFormat="1">
      <c r="B192" s="246"/>
      <c r="C192" s="247"/>
      <c r="D192" s="232" t="s">
        <v>139</v>
      </c>
      <c r="E192" s="248" t="s">
        <v>21</v>
      </c>
      <c r="F192" s="249" t="s">
        <v>241</v>
      </c>
      <c r="G192" s="247"/>
      <c r="H192" s="250">
        <v>140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AT192" s="256" t="s">
        <v>139</v>
      </c>
      <c r="AU192" s="256" t="s">
        <v>82</v>
      </c>
      <c r="AV192" s="12" t="s">
        <v>135</v>
      </c>
      <c r="AW192" s="12" t="s">
        <v>35</v>
      </c>
      <c r="AX192" s="12" t="s">
        <v>80</v>
      </c>
      <c r="AY192" s="256" t="s">
        <v>128</v>
      </c>
    </row>
    <row r="193" s="11" customFormat="1">
      <c r="B193" s="235"/>
      <c r="C193" s="236"/>
      <c r="D193" s="232" t="s">
        <v>139</v>
      </c>
      <c r="E193" s="236"/>
      <c r="F193" s="238" t="s">
        <v>867</v>
      </c>
      <c r="G193" s="236"/>
      <c r="H193" s="239">
        <v>141.40000000000001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AT193" s="245" t="s">
        <v>139</v>
      </c>
      <c r="AU193" s="245" t="s">
        <v>82</v>
      </c>
      <c r="AV193" s="11" t="s">
        <v>82</v>
      </c>
      <c r="AW193" s="11" t="s">
        <v>6</v>
      </c>
      <c r="AX193" s="11" t="s">
        <v>80</v>
      </c>
      <c r="AY193" s="245" t="s">
        <v>128</v>
      </c>
    </row>
    <row r="194" s="10" customFormat="1" ht="29.88" customHeight="1">
      <c r="B194" s="204"/>
      <c r="C194" s="205"/>
      <c r="D194" s="206" t="s">
        <v>71</v>
      </c>
      <c r="E194" s="218" t="s">
        <v>172</v>
      </c>
      <c r="F194" s="218" t="s">
        <v>637</v>
      </c>
      <c r="G194" s="205"/>
      <c r="H194" s="205"/>
      <c r="I194" s="208"/>
      <c r="J194" s="219">
        <f>BK194</f>
        <v>0</v>
      </c>
      <c r="K194" s="205"/>
      <c r="L194" s="210"/>
      <c r="M194" s="211"/>
      <c r="N194" s="212"/>
      <c r="O194" s="212"/>
      <c r="P194" s="213">
        <f>SUM(P195:P217)</f>
        <v>0</v>
      </c>
      <c r="Q194" s="212"/>
      <c r="R194" s="213">
        <f>SUM(R195:R217)</f>
        <v>0.49865460000000006</v>
      </c>
      <c r="S194" s="212"/>
      <c r="T194" s="214">
        <f>SUM(T195:T217)</f>
        <v>0.16400000000000001</v>
      </c>
      <c r="AR194" s="215" t="s">
        <v>80</v>
      </c>
      <c r="AT194" s="216" t="s">
        <v>71</v>
      </c>
      <c r="AU194" s="216" t="s">
        <v>80</v>
      </c>
      <c r="AY194" s="215" t="s">
        <v>128</v>
      </c>
      <c r="BK194" s="217">
        <f>SUM(BK195:BK217)</f>
        <v>0</v>
      </c>
    </row>
    <row r="195" s="1" customFormat="1" ht="25.5" customHeight="1">
      <c r="B195" s="45"/>
      <c r="C195" s="220" t="s">
        <v>868</v>
      </c>
      <c r="D195" s="220" t="s">
        <v>130</v>
      </c>
      <c r="E195" s="221" t="s">
        <v>869</v>
      </c>
      <c r="F195" s="222" t="s">
        <v>870</v>
      </c>
      <c r="G195" s="223" t="s">
        <v>149</v>
      </c>
      <c r="H195" s="224">
        <v>2</v>
      </c>
      <c r="I195" s="225"/>
      <c r="J195" s="226">
        <f>ROUND(I195*H195,2)</f>
        <v>0</v>
      </c>
      <c r="K195" s="222" t="s">
        <v>21</v>
      </c>
      <c r="L195" s="71"/>
      <c r="M195" s="227" t="s">
        <v>21</v>
      </c>
      <c r="N195" s="228" t="s">
        <v>43</v>
      </c>
      <c r="O195" s="46"/>
      <c r="P195" s="229">
        <f>O195*H195</f>
        <v>0</v>
      </c>
      <c r="Q195" s="229">
        <v>0.13128600000000001</v>
      </c>
      <c r="R195" s="229">
        <f>Q195*H195</f>
        <v>0.26257200000000003</v>
      </c>
      <c r="S195" s="229">
        <v>0</v>
      </c>
      <c r="T195" s="230">
        <f>S195*H195</f>
        <v>0</v>
      </c>
      <c r="AR195" s="23" t="s">
        <v>135</v>
      </c>
      <c r="AT195" s="23" t="s">
        <v>130</v>
      </c>
      <c r="AU195" s="23" t="s">
        <v>82</v>
      </c>
      <c r="AY195" s="23" t="s">
        <v>128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23" t="s">
        <v>80</v>
      </c>
      <c r="BK195" s="231">
        <f>ROUND(I195*H195,2)</f>
        <v>0</v>
      </c>
      <c r="BL195" s="23" t="s">
        <v>135</v>
      </c>
      <c r="BM195" s="23" t="s">
        <v>871</v>
      </c>
    </row>
    <row r="196" s="11" customFormat="1">
      <c r="B196" s="235"/>
      <c r="C196" s="236"/>
      <c r="D196" s="232" t="s">
        <v>139</v>
      </c>
      <c r="E196" s="237" t="s">
        <v>21</v>
      </c>
      <c r="F196" s="238" t="s">
        <v>872</v>
      </c>
      <c r="G196" s="236"/>
      <c r="H196" s="239">
        <v>2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AT196" s="245" t="s">
        <v>139</v>
      </c>
      <c r="AU196" s="245" t="s">
        <v>82</v>
      </c>
      <c r="AV196" s="11" t="s">
        <v>82</v>
      </c>
      <c r="AW196" s="11" t="s">
        <v>35</v>
      </c>
      <c r="AX196" s="11" t="s">
        <v>80</v>
      </c>
      <c r="AY196" s="245" t="s">
        <v>128</v>
      </c>
    </row>
    <row r="197" s="1" customFormat="1" ht="25.5" customHeight="1">
      <c r="B197" s="45"/>
      <c r="C197" s="220" t="s">
        <v>873</v>
      </c>
      <c r="D197" s="220" t="s">
        <v>130</v>
      </c>
      <c r="E197" s="221" t="s">
        <v>874</v>
      </c>
      <c r="F197" s="222" t="s">
        <v>875</v>
      </c>
      <c r="G197" s="223" t="s">
        <v>203</v>
      </c>
      <c r="H197" s="224">
        <v>104.3</v>
      </c>
      <c r="I197" s="225"/>
      <c r="J197" s="226">
        <f>ROUND(I197*H197,2)</f>
        <v>0</v>
      </c>
      <c r="K197" s="222" t="s">
        <v>134</v>
      </c>
      <c r="L197" s="71"/>
      <c r="M197" s="227" t="s">
        <v>21</v>
      </c>
      <c r="N197" s="228" t="s">
        <v>43</v>
      </c>
      <c r="O197" s="46"/>
      <c r="P197" s="229">
        <f>O197*H197</f>
        <v>0</v>
      </c>
      <c r="Q197" s="229">
        <v>0.00033</v>
      </c>
      <c r="R197" s="229">
        <f>Q197*H197</f>
        <v>0.034418999999999998</v>
      </c>
      <c r="S197" s="229">
        <v>0</v>
      </c>
      <c r="T197" s="230">
        <f>S197*H197</f>
        <v>0</v>
      </c>
      <c r="AR197" s="23" t="s">
        <v>135</v>
      </c>
      <c r="AT197" s="23" t="s">
        <v>130</v>
      </c>
      <c r="AU197" s="23" t="s">
        <v>82</v>
      </c>
      <c r="AY197" s="23" t="s">
        <v>128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23" t="s">
        <v>80</v>
      </c>
      <c r="BK197" s="231">
        <f>ROUND(I197*H197,2)</f>
        <v>0</v>
      </c>
      <c r="BL197" s="23" t="s">
        <v>135</v>
      </c>
      <c r="BM197" s="23" t="s">
        <v>876</v>
      </c>
    </row>
    <row r="198" s="1" customFormat="1">
      <c r="B198" s="45"/>
      <c r="C198" s="73"/>
      <c r="D198" s="232" t="s">
        <v>137</v>
      </c>
      <c r="E198" s="73"/>
      <c r="F198" s="233" t="s">
        <v>877</v>
      </c>
      <c r="G198" s="73"/>
      <c r="H198" s="73"/>
      <c r="I198" s="190"/>
      <c r="J198" s="73"/>
      <c r="K198" s="73"/>
      <c r="L198" s="71"/>
      <c r="M198" s="234"/>
      <c r="N198" s="46"/>
      <c r="O198" s="46"/>
      <c r="P198" s="46"/>
      <c r="Q198" s="46"/>
      <c r="R198" s="46"/>
      <c r="S198" s="46"/>
      <c r="T198" s="94"/>
      <c r="AT198" s="23" t="s">
        <v>137</v>
      </c>
      <c r="AU198" s="23" t="s">
        <v>82</v>
      </c>
    </row>
    <row r="199" s="11" customFormat="1">
      <c r="B199" s="235"/>
      <c r="C199" s="236"/>
      <c r="D199" s="232" t="s">
        <v>139</v>
      </c>
      <c r="E199" s="237" t="s">
        <v>21</v>
      </c>
      <c r="F199" s="238" t="s">
        <v>878</v>
      </c>
      <c r="G199" s="236"/>
      <c r="H199" s="239">
        <v>104.3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AT199" s="245" t="s">
        <v>139</v>
      </c>
      <c r="AU199" s="245" t="s">
        <v>82</v>
      </c>
      <c r="AV199" s="11" t="s">
        <v>82</v>
      </c>
      <c r="AW199" s="11" t="s">
        <v>35</v>
      </c>
      <c r="AX199" s="11" t="s">
        <v>80</v>
      </c>
      <c r="AY199" s="245" t="s">
        <v>128</v>
      </c>
    </row>
    <row r="200" s="1" customFormat="1" ht="25.5" customHeight="1">
      <c r="B200" s="45"/>
      <c r="C200" s="220" t="s">
        <v>879</v>
      </c>
      <c r="D200" s="220" t="s">
        <v>130</v>
      </c>
      <c r="E200" s="221" t="s">
        <v>880</v>
      </c>
      <c r="F200" s="222" t="s">
        <v>881</v>
      </c>
      <c r="G200" s="223" t="s">
        <v>203</v>
      </c>
      <c r="H200" s="224">
        <v>257</v>
      </c>
      <c r="I200" s="225"/>
      <c r="J200" s="226">
        <f>ROUND(I200*H200,2)</f>
        <v>0</v>
      </c>
      <c r="K200" s="222" t="s">
        <v>134</v>
      </c>
      <c r="L200" s="71"/>
      <c r="M200" s="227" t="s">
        <v>21</v>
      </c>
      <c r="N200" s="228" t="s">
        <v>43</v>
      </c>
      <c r="O200" s="46"/>
      <c r="P200" s="229">
        <f>O200*H200</f>
        <v>0</v>
      </c>
      <c r="Q200" s="229">
        <v>0.00064999999999999997</v>
      </c>
      <c r="R200" s="229">
        <f>Q200*H200</f>
        <v>0.16705</v>
      </c>
      <c r="S200" s="229">
        <v>0</v>
      </c>
      <c r="T200" s="230">
        <f>S200*H200</f>
        <v>0</v>
      </c>
      <c r="AR200" s="23" t="s">
        <v>135</v>
      </c>
      <c r="AT200" s="23" t="s">
        <v>130</v>
      </c>
      <c r="AU200" s="23" t="s">
        <v>82</v>
      </c>
      <c r="AY200" s="23" t="s">
        <v>128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23" t="s">
        <v>80</v>
      </c>
      <c r="BK200" s="231">
        <f>ROUND(I200*H200,2)</f>
        <v>0</v>
      </c>
      <c r="BL200" s="23" t="s">
        <v>135</v>
      </c>
      <c r="BM200" s="23" t="s">
        <v>882</v>
      </c>
    </row>
    <row r="201" s="1" customFormat="1">
      <c r="B201" s="45"/>
      <c r="C201" s="73"/>
      <c r="D201" s="232" t="s">
        <v>137</v>
      </c>
      <c r="E201" s="73"/>
      <c r="F201" s="233" t="s">
        <v>877</v>
      </c>
      <c r="G201" s="73"/>
      <c r="H201" s="73"/>
      <c r="I201" s="190"/>
      <c r="J201" s="73"/>
      <c r="K201" s="73"/>
      <c r="L201" s="71"/>
      <c r="M201" s="234"/>
      <c r="N201" s="46"/>
      <c r="O201" s="46"/>
      <c r="P201" s="46"/>
      <c r="Q201" s="46"/>
      <c r="R201" s="46"/>
      <c r="S201" s="46"/>
      <c r="T201" s="94"/>
      <c r="AT201" s="23" t="s">
        <v>137</v>
      </c>
      <c r="AU201" s="23" t="s">
        <v>82</v>
      </c>
    </row>
    <row r="202" s="1" customFormat="1" ht="25.5" customHeight="1">
      <c r="B202" s="45"/>
      <c r="C202" s="220" t="s">
        <v>883</v>
      </c>
      <c r="D202" s="220" t="s">
        <v>130</v>
      </c>
      <c r="E202" s="221" t="s">
        <v>884</v>
      </c>
      <c r="F202" s="222" t="s">
        <v>885</v>
      </c>
      <c r="G202" s="223" t="s">
        <v>203</v>
      </c>
      <c r="H202" s="224">
        <v>79</v>
      </c>
      <c r="I202" s="225"/>
      <c r="J202" s="226">
        <f>ROUND(I202*H202,2)</f>
        <v>0</v>
      </c>
      <c r="K202" s="222" t="s">
        <v>134</v>
      </c>
      <c r="L202" s="71"/>
      <c r="M202" s="227" t="s">
        <v>21</v>
      </c>
      <c r="N202" s="228" t="s">
        <v>43</v>
      </c>
      <c r="O202" s="46"/>
      <c r="P202" s="229">
        <f>O202*H202</f>
        <v>0</v>
      </c>
      <c r="Q202" s="229">
        <v>0.00038000000000000002</v>
      </c>
      <c r="R202" s="229">
        <f>Q202*H202</f>
        <v>0.030020000000000002</v>
      </c>
      <c r="S202" s="229">
        <v>0</v>
      </c>
      <c r="T202" s="230">
        <f>S202*H202</f>
        <v>0</v>
      </c>
      <c r="AR202" s="23" t="s">
        <v>135</v>
      </c>
      <c r="AT202" s="23" t="s">
        <v>130</v>
      </c>
      <c r="AU202" s="23" t="s">
        <v>82</v>
      </c>
      <c r="AY202" s="23" t="s">
        <v>128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23" t="s">
        <v>80</v>
      </c>
      <c r="BK202" s="231">
        <f>ROUND(I202*H202,2)</f>
        <v>0</v>
      </c>
      <c r="BL202" s="23" t="s">
        <v>135</v>
      </c>
      <c r="BM202" s="23" t="s">
        <v>886</v>
      </c>
    </row>
    <row r="203" s="1" customFormat="1">
      <c r="B203" s="45"/>
      <c r="C203" s="73"/>
      <c r="D203" s="232" t="s">
        <v>137</v>
      </c>
      <c r="E203" s="73"/>
      <c r="F203" s="233" t="s">
        <v>877</v>
      </c>
      <c r="G203" s="73"/>
      <c r="H203" s="73"/>
      <c r="I203" s="190"/>
      <c r="J203" s="73"/>
      <c r="K203" s="73"/>
      <c r="L203" s="71"/>
      <c r="M203" s="234"/>
      <c r="N203" s="46"/>
      <c r="O203" s="46"/>
      <c r="P203" s="46"/>
      <c r="Q203" s="46"/>
      <c r="R203" s="46"/>
      <c r="S203" s="46"/>
      <c r="T203" s="94"/>
      <c r="AT203" s="23" t="s">
        <v>137</v>
      </c>
      <c r="AU203" s="23" t="s">
        <v>82</v>
      </c>
    </row>
    <row r="204" s="1" customFormat="1" ht="25.5" customHeight="1">
      <c r="B204" s="45"/>
      <c r="C204" s="220" t="s">
        <v>887</v>
      </c>
      <c r="D204" s="220" t="s">
        <v>130</v>
      </c>
      <c r="E204" s="221" t="s">
        <v>888</v>
      </c>
      <c r="F204" s="222" t="s">
        <v>889</v>
      </c>
      <c r="G204" s="223" t="s">
        <v>133</v>
      </c>
      <c r="H204" s="224">
        <v>1.76</v>
      </c>
      <c r="I204" s="225"/>
      <c r="J204" s="226">
        <f>ROUND(I204*H204,2)</f>
        <v>0</v>
      </c>
      <c r="K204" s="222" t="s">
        <v>134</v>
      </c>
      <c r="L204" s="71"/>
      <c r="M204" s="227" t="s">
        <v>21</v>
      </c>
      <c r="N204" s="228" t="s">
        <v>43</v>
      </c>
      <c r="O204" s="46"/>
      <c r="P204" s="229">
        <f>O204*H204</f>
        <v>0</v>
      </c>
      <c r="Q204" s="229">
        <v>0.0025999999999999999</v>
      </c>
      <c r="R204" s="229">
        <f>Q204*H204</f>
        <v>0.0045760000000000002</v>
      </c>
      <c r="S204" s="229">
        <v>0</v>
      </c>
      <c r="T204" s="230">
        <f>S204*H204</f>
        <v>0</v>
      </c>
      <c r="AR204" s="23" t="s">
        <v>135</v>
      </c>
      <c r="AT204" s="23" t="s">
        <v>130</v>
      </c>
      <c r="AU204" s="23" t="s">
        <v>82</v>
      </c>
      <c r="AY204" s="23" t="s">
        <v>128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23" t="s">
        <v>80</v>
      </c>
      <c r="BK204" s="231">
        <f>ROUND(I204*H204,2)</f>
        <v>0</v>
      </c>
      <c r="BL204" s="23" t="s">
        <v>135</v>
      </c>
      <c r="BM204" s="23" t="s">
        <v>890</v>
      </c>
    </row>
    <row r="205" s="1" customFormat="1">
      <c r="B205" s="45"/>
      <c r="C205" s="73"/>
      <c r="D205" s="232" t="s">
        <v>137</v>
      </c>
      <c r="E205" s="73"/>
      <c r="F205" s="233" t="s">
        <v>877</v>
      </c>
      <c r="G205" s="73"/>
      <c r="H205" s="73"/>
      <c r="I205" s="190"/>
      <c r="J205" s="73"/>
      <c r="K205" s="73"/>
      <c r="L205" s="71"/>
      <c r="M205" s="234"/>
      <c r="N205" s="46"/>
      <c r="O205" s="46"/>
      <c r="P205" s="46"/>
      <c r="Q205" s="46"/>
      <c r="R205" s="46"/>
      <c r="S205" s="46"/>
      <c r="T205" s="94"/>
      <c r="AT205" s="23" t="s">
        <v>137</v>
      </c>
      <c r="AU205" s="23" t="s">
        <v>82</v>
      </c>
    </row>
    <row r="206" s="11" customFormat="1">
      <c r="B206" s="235"/>
      <c r="C206" s="236"/>
      <c r="D206" s="232" t="s">
        <v>139</v>
      </c>
      <c r="E206" s="237" t="s">
        <v>21</v>
      </c>
      <c r="F206" s="238" t="s">
        <v>891</v>
      </c>
      <c r="G206" s="236"/>
      <c r="H206" s="239">
        <v>1.76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AT206" s="245" t="s">
        <v>139</v>
      </c>
      <c r="AU206" s="245" t="s">
        <v>82</v>
      </c>
      <c r="AV206" s="11" t="s">
        <v>82</v>
      </c>
      <c r="AW206" s="11" t="s">
        <v>35</v>
      </c>
      <c r="AX206" s="11" t="s">
        <v>80</v>
      </c>
      <c r="AY206" s="245" t="s">
        <v>128</v>
      </c>
    </row>
    <row r="207" s="1" customFormat="1" ht="25.5" customHeight="1">
      <c r="B207" s="45"/>
      <c r="C207" s="220" t="s">
        <v>892</v>
      </c>
      <c r="D207" s="220" t="s">
        <v>130</v>
      </c>
      <c r="E207" s="221" t="s">
        <v>893</v>
      </c>
      <c r="F207" s="222" t="s">
        <v>894</v>
      </c>
      <c r="G207" s="223" t="s">
        <v>203</v>
      </c>
      <c r="H207" s="224">
        <v>440.30000000000001</v>
      </c>
      <c r="I207" s="225"/>
      <c r="J207" s="226">
        <f>ROUND(I207*H207,2)</f>
        <v>0</v>
      </c>
      <c r="K207" s="222" t="s">
        <v>134</v>
      </c>
      <c r="L207" s="71"/>
      <c r="M207" s="227" t="s">
        <v>21</v>
      </c>
      <c r="N207" s="228" t="s">
        <v>43</v>
      </c>
      <c r="O207" s="46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AR207" s="23" t="s">
        <v>135</v>
      </c>
      <c r="AT207" s="23" t="s">
        <v>130</v>
      </c>
      <c r="AU207" s="23" t="s">
        <v>82</v>
      </c>
      <c r="AY207" s="23" t="s">
        <v>128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23" t="s">
        <v>80</v>
      </c>
      <c r="BK207" s="231">
        <f>ROUND(I207*H207,2)</f>
        <v>0</v>
      </c>
      <c r="BL207" s="23" t="s">
        <v>135</v>
      </c>
      <c r="BM207" s="23" t="s">
        <v>895</v>
      </c>
    </row>
    <row r="208" s="1" customFormat="1">
      <c r="B208" s="45"/>
      <c r="C208" s="73"/>
      <c r="D208" s="232" t="s">
        <v>137</v>
      </c>
      <c r="E208" s="73"/>
      <c r="F208" s="233" t="s">
        <v>896</v>
      </c>
      <c r="G208" s="73"/>
      <c r="H208" s="73"/>
      <c r="I208" s="190"/>
      <c r="J208" s="73"/>
      <c r="K208" s="73"/>
      <c r="L208" s="71"/>
      <c r="M208" s="234"/>
      <c r="N208" s="46"/>
      <c r="O208" s="46"/>
      <c r="P208" s="46"/>
      <c r="Q208" s="46"/>
      <c r="R208" s="46"/>
      <c r="S208" s="46"/>
      <c r="T208" s="94"/>
      <c r="AT208" s="23" t="s">
        <v>137</v>
      </c>
      <c r="AU208" s="23" t="s">
        <v>82</v>
      </c>
    </row>
    <row r="209" s="11" customFormat="1">
      <c r="B209" s="235"/>
      <c r="C209" s="236"/>
      <c r="D209" s="232" t="s">
        <v>139</v>
      </c>
      <c r="E209" s="237" t="s">
        <v>21</v>
      </c>
      <c r="F209" s="238" t="s">
        <v>897</v>
      </c>
      <c r="G209" s="236"/>
      <c r="H209" s="239">
        <v>440.30000000000001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AT209" s="245" t="s">
        <v>139</v>
      </c>
      <c r="AU209" s="245" t="s">
        <v>82</v>
      </c>
      <c r="AV209" s="11" t="s">
        <v>82</v>
      </c>
      <c r="AW209" s="11" t="s">
        <v>35</v>
      </c>
      <c r="AX209" s="11" t="s">
        <v>80</v>
      </c>
      <c r="AY209" s="245" t="s">
        <v>128</v>
      </c>
    </row>
    <row r="210" s="1" customFormat="1" ht="25.5" customHeight="1">
      <c r="B210" s="45"/>
      <c r="C210" s="220" t="s">
        <v>898</v>
      </c>
      <c r="D210" s="220" t="s">
        <v>130</v>
      </c>
      <c r="E210" s="221" t="s">
        <v>899</v>
      </c>
      <c r="F210" s="222" t="s">
        <v>900</v>
      </c>
      <c r="G210" s="223" t="s">
        <v>133</v>
      </c>
      <c r="H210" s="224">
        <v>1.76</v>
      </c>
      <c r="I210" s="225"/>
      <c r="J210" s="226">
        <f>ROUND(I210*H210,2)</f>
        <v>0</v>
      </c>
      <c r="K210" s="222" t="s">
        <v>134</v>
      </c>
      <c r="L210" s="71"/>
      <c r="M210" s="227" t="s">
        <v>21</v>
      </c>
      <c r="N210" s="228" t="s">
        <v>43</v>
      </c>
      <c r="O210" s="46"/>
      <c r="P210" s="229">
        <f>O210*H210</f>
        <v>0</v>
      </c>
      <c r="Q210" s="229">
        <v>1.0000000000000001E-05</v>
      </c>
      <c r="R210" s="229">
        <f>Q210*H210</f>
        <v>1.7600000000000001E-05</v>
      </c>
      <c r="S210" s="229">
        <v>0</v>
      </c>
      <c r="T210" s="230">
        <f>S210*H210</f>
        <v>0</v>
      </c>
      <c r="AR210" s="23" t="s">
        <v>135</v>
      </c>
      <c r="AT210" s="23" t="s">
        <v>130</v>
      </c>
      <c r="AU210" s="23" t="s">
        <v>82</v>
      </c>
      <c r="AY210" s="23" t="s">
        <v>128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23" t="s">
        <v>80</v>
      </c>
      <c r="BK210" s="231">
        <f>ROUND(I210*H210,2)</f>
        <v>0</v>
      </c>
      <c r="BL210" s="23" t="s">
        <v>135</v>
      </c>
      <c r="BM210" s="23" t="s">
        <v>901</v>
      </c>
    </row>
    <row r="211" s="1" customFormat="1">
      <c r="B211" s="45"/>
      <c r="C211" s="73"/>
      <c r="D211" s="232" t="s">
        <v>137</v>
      </c>
      <c r="E211" s="73"/>
      <c r="F211" s="233" t="s">
        <v>896</v>
      </c>
      <c r="G211" s="73"/>
      <c r="H211" s="73"/>
      <c r="I211" s="190"/>
      <c r="J211" s="73"/>
      <c r="K211" s="73"/>
      <c r="L211" s="71"/>
      <c r="M211" s="234"/>
      <c r="N211" s="46"/>
      <c r="O211" s="46"/>
      <c r="P211" s="46"/>
      <c r="Q211" s="46"/>
      <c r="R211" s="46"/>
      <c r="S211" s="46"/>
      <c r="T211" s="94"/>
      <c r="AT211" s="23" t="s">
        <v>137</v>
      </c>
      <c r="AU211" s="23" t="s">
        <v>82</v>
      </c>
    </row>
    <row r="212" s="1" customFormat="1" ht="25.5" customHeight="1">
      <c r="B212" s="45"/>
      <c r="C212" s="220" t="s">
        <v>717</v>
      </c>
      <c r="D212" s="220" t="s">
        <v>130</v>
      </c>
      <c r="E212" s="221" t="s">
        <v>718</v>
      </c>
      <c r="F212" s="222" t="s">
        <v>719</v>
      </c>
      <c r="G212" s="223" t="s">
        <v>203</v>
      </c>
      <c r="H212" s="224">
        <v>67</v>
      </c>
      <c r="I212" s="225"/>
      <c r="J212" s="226">
        <f>ROUND(I212*H212,2)</f>
        <v>0</v>
      </c>
      <c r="K212" s="222" t="s">
        <v>134</v>
      </c>
      <c r="L212" s="71"/>
      <c r="M212" s="227" t="s">
        <v>21</v>
      </c>
      <c r="N212" s="228" t="s">
        <v>43</v>
      </c>
      <c r="O212" s="46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AR212" s="23" t="s">
        <v>135</v>
      </c>
      <c r="AT212" s="23" t="s">
        <v>130</v>
      </c>
      <c r="AU212" s="23" t="s">
        <v>82</v>
      </c>
      <c r="AY212" s="23" t="s">
        <v>128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23" t="s">
        <v>80</v>
      </c>
      <c r="BK212" s="231">
        <f>ROUND(I212*H212,2)</f>
        <v>0</v>
      </c>
      <c r="BL212" s="23" t="s">
        <v>135</v>
      </c>
      <c r="BM212" s="23" t="s">
        <v>720</v>
      </c>
    </row>
    <row r="213" s="1" customFormat="1">
      <c r="B213" s="45"/>
      <c r="C213" s="73"/>
      <c r="D213" s="232" t="s">
        <v>137</v>
      </c>
      <c r="E213" s="73"/>
      <c r="F213" s="233" t="s">
        <v>721</v>
      </c>
      <c r="G213" s="73"/>
      <c r="H213" s="73"/>
      <c r="I213" s="190"/>
      <c r="J213" s="73"/>
      <c r="K213" s="73"/>
      <c r="L213" s="71"/>
      <c r="M213" s="234"/>
      <c r="N213" s="46"/>
      <c r="O213" s="46"/>
      <c r="P213" s="46"/>
      <c r="Q213" s="46"/>
      <c r="R213" s="46"/>
      <c r="S213" s="46"/>
      <c r="T213" s="94"/>
      <c r="AT213" s="23" t="s">
        <v>137</v>
      </c>
      <c r="AU213" s="23" t="s">
        <v>82</v>
      </c>
    </row>
    <row r="214" s="11" customFormat="1">
      <c r="B214" s="235"/>
      <c r="C214" s="236"/>
      <c r="D214" s="232" t="s">
        <v>139</v>
      </c>
      <c r="E214" s="237" t="s">
        <v>21</v>
      </c>
      <c r="F214" s="238" t="s">
        <v>902</v>
      </c>
      <c r="G214" s="236"/>
      <c r="H214" s="239">
        <v>67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AT214" s="245" t="s">
        <v>139</v>
      </c>
      <c r="AU214" s="245" t="s">
        <v>82</v>
      </c>
      <c r="AV214" s="11" t="s">
        <v>82</v>
      </c>
      <c r="AW214" s="11" t="s">
        <v>35</v>
      </c>
      <c r="AX214" s="11" t="s">
        <v>80</v>
      </c>
      <c r="AY214" s="245" t="s">
        <v>128</v>
      </c>
    </row>
    <row r="215" s="1" customFormat="1" ht="38.25" customHeight="1">
      <c r="B215" s="45"/>
      <c r="C215" s="220" t="s">
        <v>903</v>
      </c>
      <c r="D215" s="220" t="s">
        <v>130</v>
      </c>
      <c r="E215" s="221" t="s">
        <v>904</v>
      </c>
      <c r="F215" s="222" t="s">
        <v>905</v>
      </c>
      <c r="G215" s="223" t="s">
        <v>149</v>
      </c>
      <c r="H215" s="224">
        <v>2</v>
      </c>
      <c r="I215" s="225"/>
      <c r="J215" s="226">
        <f>ROUND(I215*H215,2)</f>
        <v>0</v>
      </c>
      <c r="K215" s="222" t="s">
        <v>21</v>
      </c>
      <c r="L215" s="71"/>
      <c r="M215" s="227" t="s">
        <v>21</v>
      </c>
      <c r="N215" s="228" t="s">
        <v>43</v>
      </c>
      <c r="O215" s="46"/>
      <c r="P215" s="229">
        <f>O215*H215</f>
        <v>0</v>
      </c>
      <c r="Q215" s="229">
        <v>0</v>
      </c>
      <c r="R215" s="229">
        <f>Q215*H215</f>
        <v>0</v>
      </c>
      <c r="S215" s="229">
        <v>0.082000000000000003</v>
      </c>
      <c r="T215" s="230">
        <f>S215*H215</f>
        <v>0.16400000000000001</v>
      </c>
      <c r="AR215" s="23" t="s">
        <v>135</v>
      </c>
      <c r="AT215" s="23" t="s">
        <v>130</v>
      </c>
      <c r="AU215" s="23" t="s">
        <v>82</v>
      </c>
      <c r="AY215" s="23" t="s">
        <v>128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23" t="s">
        <v>80</v>
      </c>
      <c r="BK215" s="231">
        <f>ROUND(I215*H215,2)</f>
        <v>0</v>
      </c>
      <c r="BL215" s="23" t="s">
        <v>135</v>
      </c>
      <c r="BM215" s="23" t="s">
        <v>906</v>
      </c>
    </row>
    <row r="216" s="11" customFormat="1">
      <c r="B216" s="235"/>
      <c r="C216" s="236"/>
      <c r="D216" s="232" t="s">
        <v>139</v>
      </c>
      <c r="E216" s="237" t="s">
        <v>21</v>
      </c>
      <c r="F216" s="238" t="s">
        <v>907</v>
      </c>
      <c r="G216" s="236"/>
      <c r="H216" s="239">
        <v>2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AT216" s="245" t="s">
        <v>139</v>
      </c>
      <c r="AU216" s="245" t="s">
        <v>82</v>
      </c>
      <c r="AV216" s="11" t="s">
        <v>82</v>
      </c>
      <c r="AW216" s="11" t="s">
        <v>35</v>
      </c>
      <c r="AX216" s="11" t="s">
        <v>80</v>
      </c>
      <c r="AY216" s="245" t="s">
        <v>128</v>
      </c>
    </row>
    <row r="217" s="1" customFormat="1" ht="51" customHeight="1">
      <c r="B217" s="45"/>
      <c r="C217" s="220" t="s">
        <v>908</v>
      </c>
      <c r="D217" s="220" t="s">
        <v>130</v>
      </c>
      <c r="E217" s="221" t="s">
        <v>909</v>
      </c>
      <c r="F217" s="222" t="s">
        <v>910</v>
      </c>
      <c r="G217" s="223" t="s">
        <v>911</v>
      </c>
      <c r="H217" s="224">
        <v>1</v>
      </c>
      <c r="I217" s="225"/>
      <c r="J217" s="226">
        <f>ROUND(I217*H217,2)</f>
        <v>0</v>
      </c>
      <c r="K217" s="222" t="s">
        <v>21</v>
      </c>
      <c r="L217" s="71"/>
      <c r="M217" s="227" t="s">
        <v>21</v>
      </c>
      <c r="N217" s="228" t="s">
        <v>43</v>
      </c>
      <c r="O217" s="46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AR217" s="23" t="s">
        <v>135</v>
      </c>
      <c r="AT217" s="23" t="s">
        <v>130</v>
      </c>
      <c r="AU217" s="23" t="s">
        <v>82</v>
      </c>
      <c r="AY217" s="23" t="s">
        <v>128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23" t="s">
        <v>80</v>
      </c>
      <c r="BK217" s="231">
        <f>ROUND(I217*H217,2)</f>
        <v>0</v>
      </c>
      <c r="BL217" s="23" t="s">
        <v>135</v>
      </c>
      <c r="BM217" s="23" t="s">
        <v>912</v>
      </c>
    </row>
    <row r="218" s="10" customFormat="1" ht="29.88" customHeight="1">
      <c r="B218" s="204"/>
      <c r="C218" s="205"/>
      <c r="D218" s="206" t="s">
        <v>71</v>
      </c>
      <c r="E218" s="218" t="s">
        <v>739</v>
      </c>
      <c r="F218" s="218" t="s">
        <v>740</v>
      </c>
      <c r="G218" s="205"/>
      <c r="H218" s="205"/>
      <c r="I218" s="208"/>
      <c r="J218" s="219">
        <f>BK218</f>
        <v>0</v>
      </c>
      <c r="K218" s="205"/>
      <c r="L218" s="210"/>
      <c r="M218" s="211"/>
      <c r="N218" s="212"/>
      <c r="O218" s="212"/>
      <c r="P218" s="213">
        <f>SUM(P219:P245)</f>
        <v>0</v>
      </c>
      <c r="Q218" s="212"/>
      <c r="R218" s="213">
        <f>SUM(R219:R245)</f>
        <v>0</v>
      </c>
      <c r="S218" s="212"/>
      <c r="T218" s="214">
        <f>SUM(T219:T245)</f>
        <v>0</v>
      </c>
      <c r="AR218" s="215" t="s">
        <v>80</v>
      </c>
      <c r="AT218" s="216" t="s">
        <v>71</v>
      </c>
      <c r="AU218" s="216" t="s">
        <v>80</v>
      </c>
      <c r="AY218" s="215" t="s">
        <v>128</v>
      </c>
      <c r="BK218" s="217">
        <f>SUM(BK219:BK245)</f>
        <v>0</v>
      </c>
    </row>
    <row r="219" s="1" customFormat="1" ht="25.5" customHeight="1">
      <c r="B219" s="45"/>
      <c r="C219" s="220" t="s">
        <v>759</v>
      </c>
      <c r="D219" s="220" t="s">
        <v>130</v>
      </c>
      <c r="E219" s="221" t="s">
        <v>760</v>
      </c>
      <c r="F219" s="222" t="s">
        <v>761</v>
      </c>
      <c r="G219" s="223" t="s">
        <v>363</v>
      </c>
      <c r="H219" s="224">
        <v>117.04000000000001</v>
      </c>
      <c r="I219" s="225"/>
      <c r="J219" s="226">
        <f>ROUND(I219*H219,2)</f>
        <v>0</v>
      </c>
      <c r="K219" s="222" t="s">
        <v>134</v>
      </c>
      <c r="L219" s="71"/>
      <c r="M219" s="227" t="s">
        <v>21</v>
      </c>
      <c r="N219" s="228" t="s">
        <v>43</v>
      </c>
      <c r="O219" s="46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AR219" s="23" t="s">
        <v>135</v>
      </c>
      <c r="AT219" s="23" t="s">
        <v>130</v>
      </c>
      <c r="AU219" s="23" t="s">
        <v>82</v>
      </c>
      <c r="AY219" s="23" t="s">
        <v>128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23" t="s">
        <v>80</v>
      </c>
      <c r="BK219" s="231">
        <f>ROUND(I219*H219,2)</f>
        <v>0</v>
      </c>
      <c r="BL219" s="23" t="s">
        <v>135</v>
      </c>
      <c r="BM219" s="23" t="s">
        <v>762</v>
      </c>
    </row>
    <row r="220" s="1" customFormat="1">
      <c r="B220" s="45"/>
      <c r="C220" s="73"/>
      <c r="D220" s="232" t="s">
        <v>137</v>
      </c>
      <c r="E220" s="73"/>
      <c r="F220" s="233" t="s">
        <v>763</v>
      </c>
      <c r="G220" s="73"/>
      <c r="H220" s="73"/>
      <c r="I220" s="190"/>
      <c r="J220" s="73"/>
      <c r="K220" s="73"/>
      <c r="L220" s="71"/>
      <c r="M220" s="234"/>
      <c r="N220" s="46"/>
      <c r="O220" s="46"/>
      <c r="P220" s="46"/>
      <c r="Q220" s="46"/>
      <c r="R220" s="46"/>
      <c r="S220" s="46"/>
      <c r="T220" s="94"/>
      <c r="AT220" s="23" t="s">
        <v>137</v>
      </c>
      <c r="AU220" s="23" t="s">
        <v>82</v>
      </c>
    </row>
    <row r="221" s="11" customFormat="1">
      <c r="B221" s="235"/>
      <c r="C221" s="236"/>
      <c r="D221" s="232" t="s">
        <v>139</v>
      </c>
      <c r="E221" s="237" t="s">
        <v>21</v>
      </c>
      <c r="F221" s="238" t="s">
        <v>913</v>
      </c>
      <c r="G221" s="236"/>
      <c r="H221" s="239">
        <v>81.200000000000003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AT221" s="245" t="s">
        <v>139</v>
      </c>
      <c r="AU221" s="245" t="s">
        <v>82</v>
      </c>
      <c r="AV221" s="11" t="s">
        <v>82</v>
      </c>
      <c r="AW221" s="11" t="s">
        <v>35</v>
      </c>
      <c r="AX221" s="11" t="s">
        <v>72</v>
      </c>
      <c r="AY221" s="245" t="s">
        <v>128</v>
      </c>
    </row>
    <row r="222" s="11" customFormat="1">
      <c r="B222" s="235"/>
      <c r="C222" s="236"/>
      <c r="D222" s="232" t="s">
        <v>139</v>
      </c>
      <c r="E222" s="237" t="s">
        <v>21</v>
      </c>
      <c r="F222" s="238" t="s">
        <v>914</v>
      </c>
      <c r="G222" s="236"/>
      <c r="H222" s="239">
        <v>35.840000000000003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AT222" s="245" t="s">
        <v>139</v>
      </c>
      <c r="AU222" s="245" t="s">
        <v>82</v>
      </c>
      <c r="AV222" s="11" t="s">
        <v>82</v>
      </c>
      <c r="AW222" s="11" t="s">
        <v>35</v>
      </c>
      <c r="AX222" s="11" t="s">
        <v>72</v>
      </c>
      <c r="AY222" s="245" t="s">
        <v>128</v>
      </c>
    </row>
    <row r="223" s="12" customFormat="1">
      <c r="B223" s="246"/>
      <c r="C223" s="247"/>
      <c r="D223" s="232" t="s">
        <v>139</v>
      </c>
      <c r="E223" s="248" t="s">
        <v>21</v>
      </c>
      <c r="F223" s="249" t="s">
        <v>241</v>
      </c>
      <c r="G223" s="247"/>
      <c r="H223" s="250">
        <v>117.04000000000001</v>
      </c>
      <c r="I223" s="251"/>
      <c r="J223" s="247"/>
      <c r="K223" s="247"/>
      <c r="L223" s="252"/>
      <c r="M223" s="253"/>
      <c r="N223" s="254"/>
      <c r="O223" s="254"/>
      <c r="P223" s="254"/>
      <c r="Q223" s="254"/>
      <c r="R223" s="254"/>
      <c r="S223" s="254"/>
      <c r="T223" s="255"/>
      <c r="AT223" s="256" t="s">
        <v>139</v>
      </c>
      <c r="AU223" s="256" t="s">
        <v>82</v>
      </c>
      <c r="AV223" s="12" t="s">
        <v>135</v>
      </c>
      <c r="AW223" s="12" t="s">
        <v>35</v>
      </c>
      <c r="AX223" s="12" t="s">
        <v>80</v>
      </c>
      <c r="AY223" s="256" t="s">
        <v>128</v>
      </c>
    </row>
    <row r="224" s="1" customFormat="1" ht="25.5" customHeight="1">
      <c r="B224" s="45"/>
      <c r="C224" s="220" t="s">
        <v>765</v>
      </c>
      <c r="D224" s="220" t="s">
        <v>130</v>
      </c>
      <c r="E224" s="221" t="s">
        <v>766</v>
      </c>
      <c r="F224" s="222" t="s">
        <v>767</v>
      </c>
      <c r="G224" s="223" t="s">
        <v>363</v>
      </c>
      <c r="H224" s="224">
        <v>2223.7600000000002</v>
      </c>
      <c r="I224" s="225"/>
      <c r="J224" s="226">
        <f>ROUND(I224*H224,2)</f>
        <v>0</v>
      </c>
      <c r="K224" s="222" t="s">
        <v>134</v>
      </c>
      <c r="L224" s="71"/>
      <c r="M224" s="227" t="s">
        <v>21</v>
      </c>
      <c r="N224" s="228" t="s">
        <v>43</v>
      </c>
      <c r="O224" s="46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AR224" s="23" t="s">
        <v>135</v>
      </c>
      <c r="AT224" s="23" t="s">
        <v>130</v>
      </c>
      <c r="AU224" s="23" t="s">
        <v>82</v>
      </c>
      <c r="AY224" s="23" t="s">
        <v>128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23" t="s">
        <v>80</v>
      </c>
      <c r="BK224" s="231">
        <f>ROUND(I224*H224,2)</f>
        <v>0</v>
      </c>
      <c r="BL224" s="23" t="s">
        <v>135</v>
      </c>
      <c r="BM224" s="23" t="s">
        <v>768</v>
      </c>
    </row>
    <row r="225" s="1" customFormat="1">
      <c r="B225" s="45"/>
      <c r="C225" s="73"/>
      <c r="D225" s="232" t="s">
        <v>137</v>
      </c>
      <c r="E225" s="73"/>
      <c r="F225" s="233" t="s">
        <v>763</v>
      </c>
      <c r="G225" s="73"/>
      <c r="H225" s="73"/>
      <c r="I225" s="190"/>
      <c r="J225" s="73"/>
      <c r="K225" s="73"/>
      <c r="L225" s="71"/>
      <c r="M225" s="234"/>
      <c r="N225" s="46"/>
      <c r="O225" s="46"/>
      <c r="P225" s="46"/>
      <c r="Q225" s="46"/>
      <c r="R225" s="46"/>
      <c r="S225" s="46"/>
      <c r="T225" s="94"/>
      <c r="AT225" s="23" t="s">
        <v>137</v>
      </c>
      <c r="AU225" s="23" t="s">
        <v>82</v>
      </c>
    </row>
    <row r="226" s="11" customFormat="1">
      <c r="B226" s="235"/>
      <c r="C226" s="236"/>
      <c r="D226" s="232" t="s">
        <v>139</v>
      </c>
      <c r="E226" s="236"/>
      <c r="F226" s="238" t="s">
        <v>915</v>
      </c>
      <c r="G226" s="236"/>
      <c r="H226" s="239">
        <v>2223.7600000000002</v>
      </c>
      <c r="I226" s="240"/>
      <c r="J226" s="236"/>
      <c r="K226" s="236"/>
      <c r="L226" s="241"/>
      <c r="M226" s="242"/>
      <c r="N226" s="243"/>
      <c r="O226" s="243"/>
      <c r="P226" s="243"/>
      <c r="Q226" s="243"/>
      <c r="R226" s="243"/>
      <c r="S226" s="243"/>
      <c r="T226" s="244"/>
      <c r="AT226" s="245" t="s">
        <v>139</v>
      </c>
      <c r="AU226" s="245" t="s">
        <v>82</v>
      </c>
      <c r="AV226" s="11" t="s">
        <v>82</v>
      </c>
      <c r="AW226" s="11" t="s">
        <v>6</v>
      </c>
      <c r="AX226" s="11" t="s">
        <v>80</v>
      </c>
      <c r="AY226" s="245" t="s">
        <v>128</v>
      </c>
    </row>
    <row r="227" s="1" customFormat="1" ht="25.5" customHeight="1">
      <c r="B227" s="45"/>
      <c r="C227" s="220" t="s">
        <v>770</v>
      </c>
      <c r="D227" s="220" t="s">
        <v>130</v>
      </c>
      <c r="E227" s="221" t="s">
        <v>771</v>
      </c>
      <c r="F227" s="222" t="s">
        <v>772</v>
      </c>
      <c r="G227" s="223" t="s">
        <v>363</v>
      </c>
      <c r="H227" s="224">
        <v>30.963999999999999</v>
      </c>
      <c r="I227" s="225"/>
      <c r="J227" s="226">
        <f>ROUND(I227*H227,2)</f>
        <v>0</v>
      </c>
      <c r="K227" s="222" t="s">
        <v>134</v>
      </c>
      <c r="L227" s="71"/>
      <c r="M227" s="227" t="s">
        <v>21</v>
      </c>
      <c r="N227" s="228" t="s">
        <v>43</v>
      </c>
      <c r="O227" s="46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AR227" s="23" t="s">
        <v>135</v>
      </c>
      <c r="AT227" s="23" t="s">
        <v>130</v>
      </c>
      <c r="AU227" s="23" t="s">
        <v>82</v>
      </c>
      <c r="AY227" s="23" t="s">
        <v>128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23" t="s">
        <v>80</v>
      </c>
      <c r="BK227" s="231">
        <f>ROUND(I227*H227,2)</f>
        <v>0</v>
      </c>
      <c r="BL227" s="23" t="s">
        <v>135</v>
      </c>
      <c r="BM227" s="23" t="s">
        <v>773</v>
      </c>
    </row>
    <row r="228" s="1" customFormat="1">
      <c r="B228" s="45"/>
      <c r="C228" s="73"/>
      <c r="D228" s="232" t="s">
        <v>137</v>
      </c>
      <c r="E228" s="73"/>
      <c r="F228" s="233" t="s">
        <v>763</v>
      </c>
      <c r="G228" s="73"/>
      <c r="H228" s="73"/>
      <c r="I228" s="190"/>
      <c r="J228" s="73"/>
      <c r="K228" s="73"/>
      <c r="L228" s="71"/>
      <c r="M228" s="234"/>
      <c r="N228" s="46"/>
      <c r="O228" s="46"/>
      <c r="P228" s="46"/>
      <c r="Q228" s="46"/>
      <c r="R228" s="46"/>
      <c r="S228" s="46"/>
      <c r="T228" s="94"/>
      <c r="AT228" s="23" t="s">
        <v>137</v>
      </c>
      <c r="AU228" s="23" t="s">
        <v>82</v>
      </c>
    </row>
    <row r="229" s="11" customFormat="1">
      <c r="B229" s="235"/>
      <c r="C229" s="236"/>
      <c r="D229" s="232" t="s">
        <v>139</v>
      </c>
      <c r="E229" s="237" t="s">
        <v>21</v>
      </c>
      <c r="F229" s="238" t="s">
        <v>916</v>
      </c>
      <c r="G229" s="236"/>
      <c r="H229" s="239">
        <v>30.800000000000001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AT229" s="245" t="s">
        <v>139</v>
      </c>
      <c r="AU229" s="245" t="s">
        <v>82</v>
      </c>
      <c r="AV229" s="11" t="s">
        <v>82</v>
      </c>
      <c r="AW229" s="11" t="s">
        <v>35</v>
      </c>
      <c r="AX229" s="11" t="s">
        <v>72</v>
      </c>
      <c r="AY229" s="245" t="s">
        <v>128</v>
      </c>
    </row>
    <row r="230" s="11" customFormat="1">
      <c r="B230" s="235"/>
      <c r="C230" s="236"/>
      <c r="D230" s="232" t="s">
        <v>139</v>
      </c>
      <c r="E230" s="237" t="s">
        <v>21</v>
      </c>
      <c r="F230" s="238" t="s">
        <v>917</v>
      </c>
      <c r="G230" s="236"/>
      <c r="H230" s="239">
        <v>0.16400000000000001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AT230" s="245" t="s">
        <v>139</v>
      </c>
      <c r="AU230" s="245" t="s">
        <v>82</v>
      </c>
      <c r="AV230" s="11" t="s">
        <v>82</v>
      </c>
      <c r="AW230" s="11" t="s">
        <v>35</v>
      </c>
      <c r="AX230" s="11" t="s">
        <v>72</v>
      </c>
      <c r="AY230" s="245" t="s">
        <v>128</v>
      </c>
    </row>
    <row r="231" s="12" customFormat="1">
      <c r="B231" s="246"/>
      <c r="C231" s="247"/>
      <c r="D231" s="232" t="s">
        <v>139</v>
      </c>
      <c r="E231" s="248" t="s">
        <v>21</v>
      </c>
      <c r="F231" s="249" t="s">
        <v>241</v>
      </c>
      <c r="G231" s="247"/>
      <c r="H231" s="250">
        <v>30.963999999999999</v>
      </c>
      <c r="I231" s="251"/>
      <c r="J231" s="247"/>
      <c r="K231" s="247"/>
      <c r="L231" s="252"/>
      <c r="M231" s="253"/>
      <c r="N231" s="254"/>
      <c r="O231" s="254"/>
      <c r="P231" s="254"/>
      <c r="Q231" s="254"/>
      <c r="R231" s="254"/>
      <c r="S231" s="254"/>
      <c r="T231" s="255"/>
      <c r="AT231" s="256" t="s">
        <v>139</v>
      </c>
      <c r="AU231" s="256" t="s">
        <v>82</v>
      </c>
      <c r="AV231" s="12" t="s">
        <v>135</v>
      </c>
      <c r="AW231" s="12" t="s">
        <v>35</v>
      </c>
      <c r="AX231" s="12" t="s">
        <v>80</v>
      </c>
      <c r="AY231" s="256" t="s">
        <v>128</v>
      </c>
    </row>
    <row r="232" s="1" customFormat="1" ht="25.5" customHeight="1">
      <c r="B232" s="45"/>
      <c r="C232" s="220" t="s">
        <v>776</v>
      </c>
      <c r="D232" s="220" t="s">
        <v>130</v>
      </c>
      <c r="E232" s="221" t="s">
        <v>777</v>
      </c>
      <c r="F232" s="222" t="s">
        <v>767</v>
      </c>
      <c r="G232" s="223" t="s">
        <v>363</v>
      </c>
      <c r="H232" s="224">
        <v>588.31600000000003</v>
      </c>
      <c r="I232" s="225"/>
      <c r="J232" s="226">
        <f>ROUND(I232*H232,2)</f>
        <v>0</v>
      </c>
      <c r="K232" s="222" t="s">
        <v>134</v>
      </c>
      <c r="L232" s="71"/>
      <c r="M232" s="227" t="s">
        <v>21</v>
      </c>
      <c r="N232" s="228" t="s">
        <v>43</v>
      </c>
      <c r="O232" s="46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AR232" s="23" t="s">
        <v>135</v>
      </c>
      <c r="AT232" s="23" t="s">
        <v>130</v>
      </c>
      <c r="AU232" s="23" t="s">
        <v>82</v>
      </c>
      <c r="AY232" s="23" t="s">
        <v>128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23" t="s">
        <v>80</v>
      </c>
      <c r="BK232" s="231">
        <f>ROUND(I232*H232,2)</f>
        <v>0</v>
      </c>
      <c r="BL232" s="23" t="s">
        <v>135</v>
      </c>
      <c r="BM232" s="23" t="s">
        <v>778</v>
      </c>
    </row>
    <row r="233" s="1" customFormat="1">
      <c r="B233" s="45"/>
      <c r="C233" s="73"/>
      <c r="D233" s="232" t="s">
        <v>137</v>
      </c>
      <c r="E233" s="73"/>
      <c r="F233" s="233" t="s">
        <v>763</v>
      </c>
      <c r="G233" s="73"/>
      <c r="H233" s="73"/>
      <c r="I233" s="190"/>
      <c r="J233" s="73"/>
      <c r="K233" s="73"/>
      <c r="L233" s="71"/>
      <c r="M233" s="234"/>
      <c r="N233" s="46"/>
      <c r="O233" s="46"/>
      <c r="P233" s="46"/>
      <c r="Q233" s="46"/>
      <c r="R233" s="46"/>
      <c r="S233" s="46"/>
      <c r="T233" s="94"/>
      <c r="AT233" s="23" t="s">
        <v>137</v>
      </c>
      <c r="AU233" s="23" t="s">
        <v>82</v>
      </c>
    </row>
    <row r="234" s="11" customFormat="1">
      <c r="B234" s="235"/>
      <c r="C234" s="236"/>
      <c r="D234" s="232" t="s">
        <v>139</v>
      </c>
      <c r="E234" s="236"/>
      <c r="F234" s="238" t="s">
        <v>918</v>
      </c>
      <c r="G234" s="236"/>
      <c r="H234" s="239">
        <v>588.31600000000003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AT234" s="245" t="s">
        <v>139</v>
      </c>
      <c r="AU234" s="245" t="s">
        <v>82</v>
      </c>
      <c r="AV234" s="11" t="s">
        <v>82</v>
      </c>
      <c r="AW234" s="11" t="s">
        <v>6</v>
      </c>
      <c r="AX234" s="11" t="s">
        <v>80</v>
      </c>
      <c r="AY234" s="245" t="s">
        <v>128</v>
      </c>
    </row>
    <row r="235" s="1" customFormat="1" ht="25.5" customHeight="1">
      <c r="B235" s="45"/>
      <c r="C235" s="220" t="s">
        <v>780</v>
      </c>
      <c r="D235" s="220" t="s">
        <v>130</v>
      </c>
      <c r="E235" s="221" t="s">
        <v>781</v>
      </c>
      <c r="F235" s="222" t="s">
        <v>782</v>
      </c>
      <c r="G235" s="223" t="s">
        <v>363</v>
      </c>
      <c r="H235" s="224">
        <v>0.16400000000000001</v>
      </c>
      <c r="I235" s="225"/>
      <c r="J235" s="226">
        <f>ROUND(I235*H235,2)</f>
        <v>0</v>
      </c>
      <c r="K235" s="222" t="s">
        <v>21</v>
      </c>
      <c r="L235" s="71"/>
      <c r="M235" s="227" t="s">
        <v>21</v>
      </c>
      <c r="N235" s="228" t="s">
        <v>43</v>
      </c>
      <c r="O235" s="46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AR235" s="23" t="s">
        <v>135</v>
      </c>
      <c r="AT235" s="23" t="s">
        <v>130</v>
      </c>
      <c r="AU235" s="23" t="s">
        <v>82</v>
      </c>
      <c r="AY235" s="23" t="s">
        <v>128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23" t="s">
        <v>80</v>
      </c>
      <c r="BK235" s="231">
        <f>ROUND(I235*H235,2)</f>
        <v>0</v>
      </c>
      <c r="BL235" s="23" t="s">
        <v>135</v>
      </c>
      <c r="BM235" s="23" t="s">
        <v>783</v>
      </c>
    </row>
    <row r="236" s="1" customFormat="1">
      <c r="B236" s="45"/>
      <c r="C236" s="73"/>
      <c r="D236" s="232" t="s">
        <v>137</v>
      </c>
      <c r="E236" s="73"/>
      <c r="F236" s="233" t="s">
        <v>784</v>
      </c>
      <c r="G236" s="73"/>
      <c r="H236" s="73"/>
      <c r="I236" s="190"/>
      <c r="J236" s="73"/>
      <c r="K236" s="73"/>
      <c r="L236" s="71"/>
      <c r="M236" s="234"/>
      <c r="N236" s="46"/>
      <c r="O236" s="46"/>
      <c r="P236" s="46"/>
      <c r="Q236" s="46"/>
      <c r="R236" s="46"/>
      <c r="S236" s="46"/>
      <c r="T236" s="94"/>
      <c r="AT236" s="23" t="s">
        <v>137</v>
      </c>
      <c r="AU236" s="23" t="s">
        <v>82</v>
      </c>
    </row>
    <row r="237" s="11" customFormat="1">
      <c r="B237" s="235"/>
      <c r="C237" s="236"/>
      <c r="D237" s="232" t="s">
        <v>139</v>
      </c>
      <c r="E237" s="237" t="s">
        <v>21</v>
      </c>
      <c r="F237" s="238" t="s">
        <v>917</v>
      </c>
      <c r="G237" s="236"/>
      <c r="H237" s="239">
        <v>0.16400000000000001</v>
      </c>
      <c r="I237" s="240"/>
      <c r="J237" s="236"/>
      <c r="K237" s="236"/>
      <c r="L237" s="241"/>
      <c r="M237" s="242"/>
      <c r="N237" s="243"/>
      <c r="O237" s="243"/>
      <c r="P237" s="243"/>
      <c r="Q237" s="243"/>
      <c r="R237" s="243"/>
      <c r="S237" s="243"/>
      <c r="T237" s="244"/>
      <c r="AT237" s="245" t="s">
        <v>139</v>
      </c>
      <c r="AU237" s="245" t="s">
        <v>82</v>
      </c>
      <c r="AV237" s="11" t="s">
        <v>82</v>
      </c>
      <c r="AW237" s="11" t="s">
        <v>35</v>
      </c>
      <c r="AX237" s="11" t="s">
        <v>80</v>
      </c>
      <c r="AY237" s="245" t="s">
        <v>128</v>
      </c>
    </row>
    <row r="238" s="1" customFormat="1" ht="25.5" customHeight="1">
      <c r="B238" s="45"/>
      <c r="C238" s="220" t="s">
        <v>785</v>
      </c>
      <c r="D238" s="220" t="s">
        <v>130</v>
      </c>
      <c r="E238" s="221" t="s">
        <v>786</v>
      </c>
      <c r="F238" s="222" t="s">
        <v>787</v>
      </c>
      <c r="G238" s="223" t="s">
        <v>363</v>
      </c>
      <c r="H238" s="224">
        <v>66.640000000000001</v>
      </c>
      <c r="I238" s="225"/>
      <c r="J238" s="226">
        <f>ROUND(I238*H238,2)</f>
        <v>0</v>
      </c>
      <c r="K238" s="222" t="s">
        <v>21</v>
      </c>
      <c r="L238" s="71"/>
      <c r="M238" s="227" t="s">
        <v>21</v>
      </c>
      <c r="N238" s="228" t="s">
        <v>43</v>
      </c>
      <c r="O238" s="46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AR238" s="23" t="s">
        <v>135</v>
      </c>
      <c r="AT238" s="23" t="s">
        <v>130</v>
      </c>
      <c r="AU238" s="23" t="s">
        <v>82</v>
      </c>
      <c r="AY238" s="23" t="s">
        <v>128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23" t="s">
        <v>80</v>
      </c>
      <c r="BK238" s="231">
        <f>ROUND(I238*H238,2)</f>
        <v>0</v>
      </c>
      <c r="BL238" s="23" t="s">
        <v>135</v>
      </c>
      <c r="BM238" s="23" t="s">
        <v>788</v>
      </c>
    </row>
    <row r="239" s="1" customFormat="1">
      <c r="B239" s="45"/>
      <c r="C239" s="73"/>
      <c r="D239" s="232" t="s">
        <v>137</v>
      </c>
      <c r="E239" s="73"/>
      <c r="F239" s="233" t="s">
        <v>784</v>
      </c>
      <c r="G239" s="73"/>
      <c r="H239" s="73"/>
      <c r="I239" s="190"/>
      <c r="J239" s="73"/>
      <c r="K239" s="73"/>
      <c r="L239" s="71"/>
      <c r="M239" s="234"/>
      <c r="N239" s="46"/>
      <c r="O239" s="46"/>
      <c r="P239" s="46"/>
      <c r="Q239" s="46"/>
      <c r="R239" s="46"/>
      <c r="S239" s="46"/>
      <c r="T239" s="94"/>
      <c r="AT239" s="23" t="s">
        <v>137</v>
      </c>
      <c r="AU239" s="23" t="s">
        <v>82</v>
      </c>
    </row>
    <row r="240" s="11" customFormat="1">
      <c r="B240" s="235"/>
      <c r="C240" s="236"/>
      <c r="D240" s="232" t="s">
        <v>139</v>
      </c>
      <c r="E240" s="237" t="s">
        <v>21</v>
      </c>
      <c r="F240" s="238" t="s">
        <v>914</v>
      </c>
      <c r="G240" s="236"/>
      <c r="H240" s="239">
        <v>35.840000000000003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AT240" s="245" t="s">
        <v>139</v>
      </c>
      <c r="AU240" s="245" t="s">
        <v>82</v>
      </c>
      <c r="AV240" s="11" t="s">
        <v>82</v>
      </c>
      <c r="AW240" s="11" t="s">
        <v>35</v>
      </c>
      <c r="AX240" s="11" t="s">
        <v>72</v>
      </c>
      <c r="AY240" s="245" t="s">
        <v>128</v>
      </c>
    </row>
    <row r="241" s="11" customFormat="1">
      <c r="B241" s="235"/>
      <c r="C241" s="236"/>
      <c r="D241" s="232" t="s">
        <v>139</v>
      </c>
      <c r="E241" s="237" t="s">
        <v>21</v>
      </c>
      <c r="F241" s="238" t="s">
        <v>916</v>
      </c>
      <c r="G241" s="236"/>
      <c r="H241" s="239">
        <v>30.800000000000001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AT241" s="245" t="s">
        <v>139</v>
      </c>
      <c r="AU241" s="245" t="s">
        <v>82</v>
      </c>
      <c r="AV241" s="11" t="s">
        <v>82</v>
      </c>
      <c r="AW241" s="11" t="s">
        <v>35</v>
      </c>
      <c r="AX241" s="11" t="s">
        <v>72</v>
      </c>
      <c r="AY241" s="245" t="s">
        <v>128</v>
      </c>
    </row>
    <row r="242" s="12" customFormat="1">
      <c r="B242" s="246"/>
      <c r="C242" s="247"/>
      <c r="D242" s="232" t="s">
        <v>139</v>
      </c>
      <c r="E242" s="248" t="s">
        <v>21</v>
      </c>
      <c r="F242" s="249" t="s">
        <v>241</v>
      </c>
      <c r="G242" s="247"/>
      <c r="H242" s="250">
        <v>66.640000000000001</v>
      </c>
      <c r="I242" s="251"/>
      <c r="J242" s="247"/>
      <c r="K242" s="247"/>
      <c r="L242" s="252"/>
      <c r="M242" s="253"/>
      <c r="N242" s="254"/>
      <c r="O242" s="254"/>
      <c r="P242" s="254"/>
      <c r="Q242" s="254"/>
      <c r="R242" s="254"/>
      <c r="S242" s="254"/>
      <c r="T242" s="255"/>
      <c r="AT242" s="256" t="s">
        <v>139</v>
      </c>
      <c r="AU242" s="256" t="s">
        <v>82</v>
      </c>
      <c r="AV242" s="12" t="s">
        <v>135</v>
      </c>
      <c r="AW242" s="12" t="s">
        <v>35</v>
      </c>
      <c r="AX242" s="12" t="s">
        <v>80</v>
      </c>
      <c r="AY242" s="256" t="s">
        <v>128</v>
      </c>
    </row>
    <row r="243" s="1" customFormat="1" ht="25.5" customHeight="1">
      <c r="B243" s="45"/>
      <c r="C243" s="220" t="s">
        <v>919</v>
      </c>
      <c r="D243" s="220" t="s">
        <v>130</v>
      </c>
      <c r="E243" s="221" t="s">
        <v>920</v>
      </c>
      <c r="F243" s="222" t="s">
        <v>385</v>
      </c>
      <c r="G243" s="223" t="s">
        <v>363</v>
      </c>
      <c r="H243" s="224">
        <v>81.200000000000003</v>
      </c>
      <c r="I243" s="225"/>
      <c r="J243" s="226">
        <f>ROUND(I243*H243,2)</f>
        <v>0</v>
      </c>
      <c r="K243" s="222" t="s">
        <v>21</v>
      </c>
      <c r="L243" s="71"/>
      <c r="M243" s="227" t="s">
        <v>21</v>
      </c>
      <c r="N243" s="228" t="s">
        <v>43</v>
      </c>
      <c r="O243" s="46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AR243" s="23" t="s">
        <v>135</v>
      </c>
      <c r="AT243" s="23" t="s">
        <v>130</v>
      </c>
      <c r="AU243" s="23" t="s">
        <v>82</v>
      </c>
      <c r="AY243" s="23" t="s">
        <v>128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23" t="s">
        <v>80</v>
      </c>
      <c r="BK243" s="231">
        <f>ROUND(I243*H243,2)</f>
        <v>0</v>
      </c>
      <c r="BL243" s="23" t="s">
        <v>135</v>
      </c>
      <c r="BM243" s="23" t="s">
        <v>921</v>
      </c>
    </row>
    <row r="244" s="1" customFormat="1">
      <c r="B244" s="45"/>
      <c r="C244" s="73"/>
      <c r="D244" s="232" t="s">
        <v>137</v>
      </c>
      <c r="E244" s="73"/>
      <c r="F244" s="233" t="s">
        <v>784</v>
      </c>
      <c r="G244" s="73"/>
      <c r="H244" s="73"/>
      <c r="I244" s="190"/>
      <c r="J244" s="73"/>
      <c r="K244" s="73"/>
      <c r="L244" s="71"/>
      <c r="M244" s="234"/>
      <c r="N244" s="46"/>
      <c r="O244" s="46"/>
      <c r="P244" s="46"/>
      <c r="Q244" s="46"/>
      <c r="R244" s="46"/>
      <c r="S244" s="46"/>
      <c r="T244" s="94"/>
      <c r="AT244" s="23" t="s">
        <v>137</v>
      </c>
      <c r="AU244" s="23" t="s">
        <v>82</v>
      </c>
    </row>
    <row r="245" s="11" customFormat="1">
      <c r="B245" s="235"/>
      <c r="C245" s="236"/>
      <c r="D245" s="232" t="s">
        <v>139</v>
      </c>
      <c r="E245" s="237" t="s">
        <v>21</v>
      </c>
      <c r="F245" s="238" t="s">
        <v>913</v>
      </c>
      <c r="G245" s="236"/>
      <c r="H245" s="239">
        <v>81.200000000000003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AT245" s="245" t="s">
        <v>139</v>
      </c>
      <c r="AU245" s="245" t="s">
        <v>82</v>
      </c>
      <c r="AV245" s="11" t="s">
        <v>82</v>
      </c>
      <c r="AW245" s="11" t="s">
        <v>35</v>
      </c>
      <c r="AX245" s="11" t="s">
        <v>80</v>
      </c>
      <c r="AY245" s="245" t="s">
        <v>128</v>
      </c>
    </row>
    <row r="246" s="10" customFormat="1" ht="29.88" customHeight="1">
      <c r="B246" s="204"/>
      <c r="C246" s="205"/>
      <c r="D246" s="206" t="s">
        <v>71</v>
      </c>
      <c r="E246" s="218" t="s">
        <v>789</v>
      </c>
      <c r="F246" s="218" t="s">
        <v>790</v>
      </c>
      <c r="G246" s="205"/>
      <c r="H246" s="205"/>
      <c r="I246" s="208"/>
      <c r="J246" s="219">
        <f>BK246</f>
        <v>0</v>
      </c>
      <c r="K246" s="205"/>
      <c r="L246" s="210"/>
      <c r="M246" s="211"/>
      <c r="N246" s="212"/>
      <c r="O246" s="212"/>
      <c r="P246" s="213">
        <f>SUM(P247:P248)</f>
        <v>0</v>
      </c>
      <c r="Q246" s="212"/>
      <c r="R246" s="213">
        <f>SUM(R247:R248)</f>
        <v>0</v>
      </c>
      <c r="S246" s="212"/>
      <c r="T246" s="214">
        <f>SUM(T247:T248)</f>
        <v>0</v>
      </c>
      <c r="AR246" s="215" t="s">
        <v>80</v>
      </c>
      <c r="AT246" s="216" t="s">
        <v>71</v>
      </c>
      <c r="AU246" s="216" t="s">
        <v>80</v>
      </c>
      <c r="AY246" s="215" t="s">
        <v>128</v>
      </c>
      <c r="BK246" s="217">
        <f>SUM(BK247:BK248)</f>
        <v>0</v>
      </c>
    </row>
    <row r="247" s="1" customFormat="1" ht="25.5" customHeight="1">
      <c r="B247" s="45"/>
      <c r="C247" s="220" t="s">
        <v>791</v>
      </c>
      <c r="D247" s="220" t="s">
        <v>130</v>
      </c>
      <c r="E247" s="221" t="s">
        <v>792</v>
      </c>
      <c r="F247" s="222" t="s">
        <v>793</v>
      </c>
      <c r="G247" s="223" t="s">
        <v>363</v>
      </c>
      <c r="H247" s="224">
        <v>89.352999999999994</v>
      </c>
      <c r="I247" s="225"/>
      <c r="J247" s="226">
        <f>ROUND(I247*H247,2)</f>
        <v>0</v>
      </c>
      <c r="K247" s="222" t="s">
        <v>134</v>
      </c>
      <c r="L247" s="71"/>
      <c r="M247" s="227" t="s">
        <v>21</v>
      </c>
      <c r="N247" s="228" t="s">
        <v>43</v>
      </c>
      <c r="O247" s="46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AR247" s="23" t="s">
        <v>135</v>
      </c>
      <c r="AT247" s="23" t="s">
        <v>130</v>
      </c>
      <c r="AU247" s="23" t="s">
        <v>82</v>
      </c>
      <c r="AY247" s="23" t="s">
        <v>128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23" t="s">
        <v>80</v>
      </c>
      <c r="BK247" s="231">
        <f>ROUND(I247*H247,2)</f>
        <v>0</v>
      </c>
      <c r="BL247" s="23" t="s">
        <v>135</v>
      </c>
      <c r="BM247" s="23" t="s">
        <v>794</v>
      </c>
    </row>
    <row r="248" s="1" customFormat="1">
      <c r="B248" s="45"/>
      <c r="C248" s="73"/>
      <c r="D248" s="232" t="s">
        <v>137</v>
      </c>
      <c r="E248" s="73"/>
      <c r="F248" s="233" t="s">
        <v>795</v>
      </c>
      <c r="G248" s="73"/>
      <c r="H248" s="73"/>
      <c r="I248" s="190"/>
      <c r="J248" s="73"/>
      <c r="K248" s="73"/>
      <c r="L248" s="71"/>
      <c r="M248" s="278"/>
      <c r="N248" s="279"/>
      <c r="O248" s="279"/>
      <c r="P248" s="279"/>
      <c r="Q248" s="279"/>
      <c r="R248" s="279"/>
      <c r="S248" s="279"/>
      <c r="T248" s="280"/>
      <c r="AT248" s="23" t="s">
        <v>137</v>
      </c>
      <c r="AU248" s="23" t="s">
        <v>82</v>
      </c>
    </row>
    <row r="249" s="1" customFormat="1" ht="6.96" customHeight="1">
      <c r="B249" s="66"/>
      <c r="C249" s="67"/>
      <c r="D249" s="67"/>
      <c r="E249" s="67"/>
      <c r="F249" s="67"/>
      <c r="G249" s="67"/>
      <c r="H249" s="67"/>
      <c r="I249" s="165"/>
      <c r="J249" s="67"/>
      <c r="K249" s="67"/>
      <c r="L249" s="71"/>
    </row>
  </sheetData>
  <sheetProtection sheet="1" autoFilter="0" formatColumns="0" formatRows="0" objects="1" scenarios="1" spinCount="100000" saltValue="O/ubbFSXOyhrgb+cLfLEudxxomEON4jjrTMp5MwXw8YgK1y2IZl8Tc6HqjaOElMbe3VqXjzOJbYc7KGiCGri/g==" hashValue="eRdDYhPCIpJFCGuVaLQ7yl51gtb+11dh3YZwKLYnptqYvqHrVgaGg0mFjbRnsNzWaJk/LlQRzklW+t8MUFddbw==" algorithmName="SHA-512" password="CC35"/>
  <autoFilter ref="C82:K248"/>
  <mergeCells count="10">
    <mergeCell ref="E7:H7"/>
    <mergeCell ref="E9:H9"/>
    <mergeCell ref="E24:H24"/>
    <mergeCell ref="E45:H45"/>
    <mergeCell ref="E47:H47"/>
    <mergeCell ref="J51:J52"/>
    <mergeCell ref="E73:H73"/>
    <mergeCell ref="E75:H75"/>
    <mergeCell ref="G1:H1"/>
    <mergeCell ref="L2:V2"/>
  </mergeCells>
  <hyperlinks>
    <hyperlink ref="F1:G1" location="C2" display="1) Krycí list soupisu"/>
    <hyperlink ref="G1:H1" location="C54" display="2) Rekapitulace"/>
    <hyperlink ref="J1" location="C82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89</v>
      </c>
      <c r="G1" s="138" t="s">
        <v>90</v>
      </c>
      <c r="H1" s="138"/>
      <c r="I1" s="139"/>
      <c r="J1" s="138" t="s">
        <v>91</v>
      </c>
      <c r="K1" s="137" t="s">
        <v>92</v>
      </c>
      <c r="L1" s="138" t="s">
        <v>93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88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94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Tisá - chodník podél komunikace II/528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95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922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16. 10. 2018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5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5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ROUND(J80,2)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ROUND(SUM(BE80:BE98), 2)</f>
        <v>0</v>
      </c>
      <c r="G30" s="46"/>
      <c r="H30" s="46"/>
      <c r="I30" s="157">
        <v>0.20999999999999999</v>
      </c>
      <c r="J30" s="156">
        <f>ROUND(ROUND((SUM(BE80:BE98)),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ROUND(SUM(BF80:BF98), 2)</f>
        <v>0</v>
      </c>
      <c r="G31" s="46"/>
      <c r="H31" s="46"/>
      <c r="I31" s="157">
        <v>0.14999999999999999</v>
      </c>
      <c r="J31" s="156">
        <f>ROUND(ROUND((SUM(BF80:BF98)),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ROUND(SUM(BG80:BG98),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ROUND(SUM(BH80:BH98),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ROUND(SUM(BI80:BI98),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97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Tisá - chodník podél komunikace II/528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95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VON - Vedlejší a ostatní náklady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Tisá</v>
      </c>
      <c r="G49" s="46"/>
      <c r="H49" s="46"/>
      <c r="I49" s="145" t="s">
        <v>25</v>
      </c>
      <c r="J49" s="146" t="str">
        <f>IF(J12="","",J12)</f>
        <v>16. 10. 2018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Obec Tisá</v>
      </c>
      <c r="G51" s="46"/>
      <c r="H51" s="46"/>
      <c r="I51" s="145" t="s">
        <v>33</v>
      </c>
      <c r="J51" s="43" t="str">
        <f>E21</f>
        <v>AZ Consult spol. s 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98</v>
      </c>
      <c r="D54" s="158"/>
      <c r="E54" s="158"/>
      <c r="F54" s="158"/>
      <c r="G54" s="158"/>
      <c r="H54" s="158"/>
      <c r="I54" s="172"/>
      <c r="J54" s="173" t="s">
        <v>99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100</v>
      </c>
      <c r="D56" s="46"/>
      <c r="E56" s="46"/>
      <c r="F56" s="46"/>
      <c r="G56" s="46"/>
      <c r="H56" s="46"/>
      <c r="I56" s="143"/>
      <c r="J56" s="154">
        <f>J80</f>
        <v>0</v>
      </c>
      <c r="K56" s="50"/>
      <c r="AU56" s="23" t="s">
        <v>101</v>
      </c>
    </row>
    <row r="57" s="7" customFormat="1" ht="24.96" customHeight="1">
      <c r="B57" s="176"/>
      <c r="C57" s="177"/>
      <c r="D57" s="178" t="s">
        <v>923</v>
      </c>
      <c r="E57" s="179"/>
      <c r="F57" s="179"/>
      <c r="G57" s="179"/>
      <c r="H57" s="179"/>
      <c r="I57" s="180"/>
      <c r="J57" s="181">
        <f>J81</f>
        <v>0</v>
      </c>
      <c r="K57" s="182"/>
    </row>
    <row r="58" s="8" customFormat="1" ht="19.92" customHeight="1">
      <c r="B58" s="183"/>
      <c r="C58" s="184"/>
      <c r="D58" s="185" t="s">
        <v>924</v>
      </c>
      <c r="E58" s="186"/>
      <c r="F58" s="186"/>
      <c r="G58" s="186"/>
      <c r="H58" s="186"/>
      <c r="I58" s="187"/>
      <c r="J58" s="188">
        <f>J82</f>
        <v>0</v>
      </c>
      <c r="K58" s="189"/>
    </row>
    <row r="59" s="8" customFormat="1" ht="19.92" customHeight="1">
      <c r="B59" s="183"/>
      <c r="C59" s="184"/>
      <c r="D59" s="185" t="s">
        <v>925</v>
      </c>
      <c r="E59" s="186"/>
      <c r="F59" s="186"/>
      <c r="G59" s="186"/>
      <c r="H59" s="186"/>
      <c r="I59" s="187"/>
      <c r="J59" s="188">
        <f>J88</f>
        <v>0</v>
      </c>
      <c r="K59" s="189"/>
    </row>
    <row r="60" s="8" customFormat="1" ht="19.92" customHeight="1">
      <c r="B60" s="183"/>
      <c r="C60" s="184"/>
      <c r="D60" s="185" t="s">
        <v>926</v>
      </c>
      <c r="E60" s="186"/>
      <c r="F60" s="186"/>
      <c r="G60" s="186"/>
      <c r="H60" s="186"/>
      <c r="I60" s="187"/>
      <c r="J60" s="188">
        <f>J95</f>
        <v>0</v>
      </c>
      <c r="K60" s="189"/>
    </row>
    <row r="61" s="1" customFormat="1" ht="21.84" customHeight="1">
      <c r="B61" s="45"/>
      <c r="C61" s="46"/>
      <c r="D61" s="46"/>
      <c r="E61" s="46"/>
      <c r="F61" s="46"/>
      <c r="G61" s="46"/>
      <c r="H61" s="46"/>
      <c r="I61" s="143"/>
      <c r="J61" s="46"/>
      <c r="K61" s="50"/>
    </row>
    <row r="62" s="1" customFormat="1" ht="6.96" customHeight="1">
      <c r="B62" s="66"/>
      <c r="C62" s="67"/>
      <c r="D62" s="67"/>
      <c r="E62" s="67"/>
      <c r="F62" s="67"/>
      <c r="G62" s="67"/>
      <c r="H62" s="67"/>
      <c r="I62" s="165"/>
      <c r="J62" s="67"/>
      <c r="K62" s="68"/>
    </row>
    <row r="66" s="1" customFormat="1" ht="6.96" customHeight="1">
      <c r="B66" s="69"/>
      <c r="C66" s="70"/>
      <c r="D66" s="70"/>
      <c r="E66" s="70"/>
      <c r="F66" s="70"/>
      <c r="G66" s="70"/>
      <c r="H66" s="70"/>
      <c r="I66" s="168"/>
      <c r="J66" s="70"/>
      <c r="K66" s="70"/>
      <c r="L66" s="71"/>
    </row>
    <row r="67" s="1" customFormat="1" ht="36.96" customHeight="1">
      <c r="B67" s="45"/>
      <c r="C67" s="72" t="s">
        <v>112</v>
      </c>
      <c r="D67" s="73"/>
      <c r="E67" s="73"/>
      <c r="F67" s="73"/>
      <c r="G67" s="73"/>
      <c r="H67" s="73"/>
      <c r="I67" s="190"/>
      <c r="J67" s="73"/>
      <c r="K67" s="73"/>
      <c r="L67" s="71"/>
    </row>
    <row r="68" s="1" customFormat="1" ht="6.96" customHeight="1">
      <c r="B68" s="45"/>
      <c r="C68" s="73"/>
      <c r="D68" s="73"/>
      <c r="E68" s="73"/>
      <c r="F68" s="73"/>
      <c r="G68" s="73"/>
      <c r="H68" s="73"/>
      <c r="I68" s="190"/>
      <c r="J68" s="73"/>
      <c r="K68" s="73"/>
      <c r="L68" s="71"/>
    </row>
    <row r="69" s="1" customFormat="1" ht="14.4" customHeight="1">
      <c r="B69" s="45"/>
      <c r="C69" s="75" t="s">
        <v>18</v>
      </c>
      <c r="D69" s="73"/>
      <c r="E69" s="73"/>
      <c r="F69" s="73"/>
      <c r="G69" s="73"/>
      <c r="H69" s="73"/>
      <c r="I69" s="190"/>
      <c r="J69" s="73"/>
      <c r="K69" s="73"/>
      <c r="L69" s="71"/>
    </row>
    <row r="70" s="1" customFormat="1" ht="16.5" customHeight="1">
      <c r="B70" s="45"/>
      <c r="C70" s="73"/>
      <c r="D70" s="73"/>
      <c r="E70" s="191" t="str">
        <f>E7</f>
        <v>Tisá - chodník podél komunikace II/528</v>
      </c>
      <c r="F70" s="75"/>
      <c r="G70" s="75"/>
      <c r="H70" s="75"/>
      <c r="I70" s="190"/>
      <c r="J70" s="73"/>
      <c r="K70" s="73"/>
      <c r="L70" s="71"/>
    </row>
    <row r="71" s="1" customFormat="1" ht="14.4" customHeight="1">
      <c r="B71" s="45"/>
      <c r="C71" s="75" t="s">
        <v>95</v>
      </c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17.25" customHeight="1">
      <c r="B72" s="45"/>
      <c r="C72" s="73"/>
      <c r="D72" s="73"/>
      <c r="E72" s="81" t="str">
        <f>E9</f>
        <v>VON - Vedlejší a ostatní náklady</v>
      </c>
      <c r="F72" s="73"/>
      <c r="G72" s="73"/>
      <c r="H72" s="73"/>
      <c r="I72" s="190"/>
      <c r="J72" s="73"/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 ht="18" customHeight="1">
      <c r="B74" s="45"/>
      <c r="C74" s="75" t="s">
        <v>23</v>
      </c>
      <c r="D74" s="73"/>
      <c r="E74" s="73"/>
      <c r="F74" s="192" t="str">
        <f>F12</f>
        <v>Tisá</v>
      </c>
      <c r="G74" s="73"/>
      <c r="H74" s="73"/>
      <c r="I74" s="193" t="s">
        <v>25</v>
      </c>
      <c r="J74" s="84" t="str">
        <f>IF(J12="","",J12)</f>
        <v>16. 10. 2018</v>
      </c>
      <c r="K74" s="73"/>
      <c r="L74" s="71"/>
    </row>
    <row r="75" s="1" customFormat="1" ht="6.96" customHeight="1">
      <c r="B75" s="45"/>
      <c r="C75" s="73"/>
      <c r="D75" s="73"/>
      <c r="E75" s="73"/>
      <c r="F75" s="73"/>
      <c r="G75" s="73"/>
      <c r="H75" s="73"/>
      <c r="I75" s="190"/>
      <c r="J75" s="73"/>
      <c r="K75" s="73"/>
      <c r="L75" s="71"/>
    </row>
    <row r="76" s="1" customFormat="1">
      <c r="B76" s="45"/>
      <c r="C76" s="75" t="s">
        <v>27</v>
      </c>
      <c r="D76" s="73"/>
      <c r="E76" s="73"/>
      <c r="F76" s="192" t="str">
        <f>E15</f>
        <v>Obec Tisá</v>
      </c>
      <c r="G76" s="73"/>
      <c r="H76" s="73"/>
      <c r="I76" s="193" t="s">
        <v>33</v>
      </c>
      <c r="J76" s="192" t="str">
        <f>E21</f>
        <v>AZ Consult spol. s r.o.</v>
      </c>
      <c r="K76" s="73"/>
      <c r="L76" s="71"/>
    </row>
    <row r="77" s="1" customFormat="1" ht="14.4" customHeight="1">
      <c r="B77" s="45"/>
      <c r="C77" s="75" t="s">
        <v>31</v>
      </c>
      <c r="D77" s="73"/>
      <c r="E77" s="73"/>
      <c r="F77" s="192" t="str">
        <f>IF(E18="","",E18)</f>
        <v/>
      </c>
      <c r="G77" s="73"/>
      <c r="H77" s="73"/>
      <c r="I77" s="190"/>
      <c r="J77" s="73"/>
      <c r="K77" s="73"/>
      <c r="L77" s="71"/>
    </row>
    <row r="78" s="1" customFormat="1" ht="10.32" customHeight="1">
      <c r="B78" s="45"/>
      <c r="C78" s="73"/>
      <c r="D78" s="73"/>
      <c r="E78" s="73"/>
      <c r="F78" s="73"/>
      <c r="G78" s="73"/>
      <c r="H78" s="73"/>
      <c r="I78" s="190"/>
      <c r="J78" s="73"/>
      <c r="K78" s="73"/>
      <c r="L78" s="71"/>
    </row>
    <row r="79" s="9" customFormat="1" ht="29.28" customHeight="1">
      <c r="B79" s="194"/>
      <c r="C79" s="195" t="s">
        <v>113</v>
      </c>
      <c r="D79" s="196" t="s">
        <v>57</v>
      </c>
      <c r="E79" s="196" t="s">
        <v>53</v>
      </c>
      <c r="F79" s="196" t="s">
        <v>114</v>
      </c>
      <c r="G79" s="196" t="s">
        <v>115</v>
      </c>
      <c r="H79" s="196" t="s">
        <v>116</v>
      </c>
      <c r="I79" s="197" t="s">
        <v>117</v>
      </c>
      <c r="J79" s="196" t="s">
        <v>99</v>
      </c>
      <c r="K79" s="198" t="s">
        <v>118</v>
      </c>
      <c r="L79" s="199"/>
      <c r="M79" s="101" t="s">
        <v>119</v>
      </c>
      <c r="N79" s="102" t="s">
        <v>42</v>
      </c>
      <c r="O79" s="102" t="s">
        <v>120</v>
      </c>
      <c r="P79" s="102" t="s">
        <v>121</v>
      </c>
      <c r="Q79" s="102" t="s">
        <v>122</v>
      </c>
      <c r="R79" s="102" t="s">
        <v>123</v>
      </c>
      <c r="S79" s="102" t="s">
        <v>124</v>
      </c>
      <c r="T79" s="103" t="s">
        <v>125</v>
      </c>
    </row>
    <row r="80" s="1" customFormat="1" ht="29.28" customHeight="1">
      <c r="B80" s="45"/>
      <c r="C80" s="107" t="s">
        <v>100</v>
      </c>
      <c r="D80" s="73"/>
      <c r="E80" s="73"/>
      <c r="F80" s="73"/>
      <c r="G80" s="73"/>
      <c r="H80" s="73"/>
      <c r="I80" s="190"/>
      <c r="J80" s="200">
        <f>BK80</f>
        <v>0</v>
      </c>
      <c r="K80" s="73"/>
      <c r="L80" s="71"/>
      <c r="M80" s="104"/>
      <c r="N80" s="105"/>
      <c r="O80" s="105"/>
      <c r="P80" s="201">
        <f>P81</f>
        <v>0</v>
      </c>
      <c r="Q80" s="105"/>
      <c r="R80" s="201">
        <f>R81</f>
        <v>0</v>
      </c>
      <c r="S80" s="105"/>
      <c r="T80" s="202">
        <f>T81</f>
        <v>0</v>
      </c>
      <c r="AT80" s="23" t="s">
        <v>71</v>
      </c>
      <c r="AU80" s="23" t="s">
        <v>101</v>
      </c>
      <c r="BK80" s="203">
        <f>BK81</f>
        <v>0</v>
      </c>
    </row>
    <row r="81" s="10" customFormat="1" ht="37.44001" customHeight="1">
      <c r="B81" s="204"/>
      <c r="C81" s="205"/>
      <c r="D81" s="206" t="s">
        <v>71</v>
      </c>
      <c r="E81" s="207" t="s">
        <v>927</v>
      </c>
      <c r="F81" s="207" t="s">
        <v>928</v>
      </c>
      <c r="G81" s="205"/>
      <c r="H81" s="205"/>
      <c r="I81" s="208"/>
      <c r="J81" s="209">
        <f>BK81</f>
        <v>0</v>
      </c>
      <c r="K81" s="205"/>
      <c r="L81" s="210"/>
      <c r="M81" s="211"/>
      <c r="N81" s="212"/>
      <c r="O81" s="212"/>
      <c r="P81" s="213">
        <f>P82+P88+P95</f>
        <v>0</v>
      </c>
      <c r="Q81" s="212"/>
      <c r="R81" s="213">
        <f>R82+R88+R95</f>
        <v>0</v>
      </c>
      <c r="S81" s="212"/>
      <c r="T81" s="214">
        <f>T82+T88+T95</f>
        <v>0</v>
      </c>
      <c r="AR81" s="215" t="s">
        <v>155</v>
      </c>
      <c r="AT81" s="216" t="s">
        <v>71</v>
      </c>
      <c r="AU81" s="216" t="s">
        <v>72</v>
      </c>
      <c r="AY81" s="215" t="s">
        <v>128</v>
      </c>
      <c r="BK81" s="217">
        <f>BK82+BK88+BK95</f>
        <v>0</v>
      </c>
    </row>
    <row r="82" s="10" customFormat="1" ht="19.92" customHeight="1">
      <c r="B82" s="204"/>
      <c r="C82" s="205"/>
      <c r="D82" s="206" t="s">
        <v>71</v>
      </c>
      <c r="E82" s="218" t="s">
        <v>929</v>
      </c>
      <c r="F82" s="218" t="s">
        <v>930</v>
      </c>
      <c r="G82" s="205"/>
      <c r="H82" s="205"/>
      <c r="I82" s="208"/>
      <c r="J82" s="219">
        <f>BK82</f>
        <v>0</v>
      </c>
      <c r="K82" s="205"/>
      <c r="L82" s="210"/>
      <c r="M82" s="211"/>
      <c r="N82" s="212"/>
      <c r="O82" s="212"/>
      <c r="P82" s="213">
        <f>SUM(P83:P87)</f>
        <v>0</v>
      </c>
      <c r="Q82" s="212"/>
      <c r="R82" s="213">
        <f>SUM(R83:R87)</f>
        <v>0</v>
      </c>
      <c r="S82" s="212"/>
      <c r="T82" s="214">
        <f>SUM(T83:T87)</f>
        <v>0</v>
      </c>
      <c r="AR82" s="215" t="s">
        <v>155</v>
      </c>
      <c r="AT82" s="216" t="s">
        <v>71</v>
      </c>
      <c r="AU82" s="216" t="s">
        <v>80</v>
      </c>
      <c r="AY82" s="215" t="s">
        <v>128</v>
      </c>
      <c r="BK82" s="217">
        <f>SUM(BK83:BK87)</f>
        <v>0</v>
      </c>
    </row>
    <row r="83" s="1" customFormat="1" ht="16.5" customHeight="1">
      <c r="B83" s="45"/>
      <c r="C83" s="220" t="s">
        <v>80</v>
      </c>
      <c r="D83" s="220" t="s">
        <v>130</v>
      </c>
      <c r="E83" s="221" t="s">
        <v>931</v>
      </c>
      <c r="F83" s="222" t="s">
        <v>932</v>
      </c>
      <c r="G83" s="223" t="s">
        <v>933</v>
      </c>
      <c r="H83" s="224">
        <v>1</v>
      </c>
      <c r="I83" s="225"/>
      <c r="J83" s="226">
        <f>ROUND(I83*H83,2)</f>
        <v>0</v>
      </c>
      <c r="K83" s="222" t="s">
        <v>21</v>
      </c>
      <c r="L83" s="71"/>
      <c r="M83" s="227" t="s">
        <v>21</v>
      </c>
      <c r="N83" s="228" t="s">
        <v>43</v>
      </c>
      <c r="O83" s="46"/>
      <c r="P83" s="229">
        <f>O83*H83</f>
        <v>0</v>
      </c>
      <c r="Q83" s="229">
        <v>0</v>
      </c>
      <c r="R83" s="229">
        <f>Q83*H83</f>
        <v>0</v>
      </c>
      <c r="S83" s="229">
        <v>0</v>
      </c>
      <c r="T83" s="230">
        <f>S83*H83</f>
        <v>0</v>
      </c>
      <c r="AR83" s="23" t="s">
        <v>934</v>
      </c>
      <c r="AT83" s="23" t="s">
        <v>130</v>
      </c>
      <c r="AU83" s="23" t="s">
        <v>82</v>
      </c>
      <c r="AY83" s="23" t="s">
        <v>128</v>
      </c>
      <c r="BE83" s="231">
        <f>IF(N83="základní",J83,0)</f>
        <v>0</v>
      </c>
      <c r="BF83" s="231">
        <f>IF(N83="snížená",J83,0)</f>
        <v>0</v>
      </c>
      <c r="BG83" s="231">
        <f>IF(N83="zákl. přenesená",J83,0)</f>
        <v>0</v>
      </c>
      <c r="BH83" s="231">
        <f>IF(N83="sníž. přenesená",J83,0)</f>
        <v>0</v>
      </c>
      <c r="BI83" s="231">
        <f>IF(N83="nulová",J83,0)</f>
        <v>0</v>
      </c>
      <c r="BJ83" s="23" t="s">
        <v>80</v>
      </c>
      <c r="BK83" s="231">
        <f>ROUND(I83*H83,2)</f>
        <v>0</v>
      </c>
      <c r="BL83" s="23" t="s">
        <v>934</v>
      </c>
      <c r="BM83" s="23" t="s">
        <v>935</v>
      </c>
    </row>
    <row r="84" s="1" customFormat="1" ht="16.5" customHeight="1">
      <c r="B84" s="45"/>
      <c r="C84" s="220" t="s">
        <v>82</v>
      </c>
      <c r="D84" s="220" t="s">
        <v>130</v>
      </c>
      <c r="E84" s="221" t="s">
        <v>936</v>
      </c>
      <c r="F84" s="222" t="s">
        <v>937</v>
      </c>
      <c r="G84" s="223" t="s">
        <v>933</v>
      </c>
      <c r="H84" s="224">
        <v>1</v>
      </c>
      <c r="I84" s="225"/>
      <c r="J84" s="226">
        <f>ROUND(I84*H84,2)</f>
        <v>0</v>
      </c>
      <c r="K84" s="222" t="s">
        <v>134</v>
      </c>
      <c r="L84" s="71"/>
      <c r="M84" s="227" t="s">
        <v>21</v>
      </c>
      <c r="N84" s="228" t="s">
        <v>43</v>
      </c>
      <c r="O84" s="46"/>
      <c r="P84" s="229">
        <f>O84*H84</f>
        <v>0</v>
      </c>
      <c r="Q84" s="229">
        <v>0</v>
      </c>
      <c r="R84" s="229">
        <f>Q84*H84</f>
        <v>0</v>
      </c>
      <c r="S84" s="229">
        <v>0</v>
      </c>
      <c r="T84" s="230">
        <f>S84*H84</f>
        <v>0</v>
      </c>
      <c r="AR84" s="23" t="s">
        <v>934</v>
      </c>
      <c r="AT84" s="23" t="s">
        <v>130</v>
      </c>
      <c r="AU84" s="23" t="s">
        <v>82</v>
      </c>
      <c r="AY84" s="23" t="s">
        <v>128</v>
      </c>
      <c r="BE84" s="231">
        <f>IF(N84="základní",J84,0)</f>
        <v>0</v>
      </c>
      <c r="BF84" s="231">
        <f>IF(N84="snížená",J84,0)</f>
        <v>0</v>
      </c>
      <c r="BG84" s="231">
        <f>IF(N84="zákl. přenesená",J84,0)</f>
        <v>0</v>
      </c>
      <c r="BH84" s="231">
        <f>IF(N84="sníž. přenesená",J84,0)</f>
        <v>0</v>
      </c>
      <c r="BI84" s="231">
        <f>IF(N84="nulová",J84,0)</f>
        <v>0</v>
      </c>
      <c r="BJ84" s="23" t="s">
        <v>80</v>
      </c>
      <c r="BK84" s="231">
        <f>ROUND(I84*H84,2)</f>
        <v>0</v>
      </c>
      <c r="BL84" s="23" t="s">
        <v>934</v>
      </c>
      <c r="BM84" s="23" t="s">
        <v>938</v>
      </c>
    </row>
    <row r="85" s="13" customFormat="1">
      <c r="B85" s="257"/>
      <c r="C85" s="258"/>
      <c r="D85" s="232" t="s">
        <v>139</v>
      </c>
      <c r="E85" s="259" t="s">
        <v>21</v>
      </c>
      <c r="F85" s="260" t="s">
        <v>939</v>
      </c>
      <c r="G85" s="258"/>
      <c r="H85" s="259" t="s">
        <v>21</v>
      </c>
      <c r="I85" s="261"/>
      <c r="J85" s="258"/>
      <c r="K85" s="258"/>
      <c r="L85" s="262"/>
      <c r="M85" s="263"/>
      <c r="N85" s="264"/>
      <c r="O85" s="264"/>
      <c r="P85" s="264"/>
      <c r="Q85" s="264"/>
      <c r="R85" s="264"/>
      <c r="S85" s="264"/>
      <c r="T85" s="265"/>
      <c r="AT85" s="266" t="s">
        <v>139</v>
      </c>
      <c r="AU85" s="266" t="s">
        <v>82</v>
      </c>
      <c r="AV85" s="13" t="s">
        <v>80</v>
      </c>
      <c r="AW85" s="13" t="s">
        <v>35</v>
      </c>
      <c r="AX85" s="13" t="s">
        <v>72</v>
      </c>
      <c r="AY85" s="266" t="s">
        <v>128</v>
      </c>
    </row>
    <row r="86" s="11" customFormat="1">
      <c r="B86" s="235"/>
      <c r="C86" s="236"/>
      <c r="D86" s="232" t="s">
        <v>139</v>
      </c>
      <c r="E86" s="237" t="s">
        <v>21</v>
      </c>
      <c r="F86" s="238" t="s">
        <v>80</v>
      </c>
      <c r="G86" s="236"/>
      <c r="H86" s="239">
        <v>1</v>
      </c>
      <c r="I86" s="240"/>
      <c r="J86" s="236"/>
      <c r="K86" s="236"/>
      <c r="L86" s="241"/>
      <c r="M86" s="242"/>
      <c r="N86" s="243"/>
      <c r="O86" s="243"/>
      <c r="P86" s="243"/>
      <c r="Q86" s="243"/>
      <c r="R86" s="243"/>
      <c r="S86" s="243"/>
      <c r="T86" s="244"/>
      <c r="AT86" s="245" t="s">
        <v>139</v>
      </c>
      <c r="AU86" s="245" t="s">
        <v>82</v>
      </c>
      <c r="AV86" s="11" t="s">
        <v>82</v>
      </c>
      <c r="AW86" s="11" t="s">
        <v>35</v>
      </c>
      <c r="AX86" s="11" t="s">
        <v>80</v>
      </c>
      <c r="AY86" s="245" t="s">
        <v>128</v>
      </c>
    </row>
    <row r="87" s="1" customFormat="1" ht="16.5" customHeight="1">
      <c r="B87" s="45"/>
      <c r="C87" s="220" t="s">
        <v>146</v>
      </c>
      <c r="D87" s="220" t="s">
        <v>130</v>
      </c>
      <c r="E87" s="221" t="s">
        <v>940</v>
      </c>
      <c r="F87" s="222" t="s">
        <v>941</v>
      </c>
      <c r="G87" s="223" t="s">
        <v>933</v>
      </c>
      <c r="H87" s="224">
        <v>1</v>
      </c>
      <c r="I87" s="225"/>
      <c r="J87" s="226">
        <f>ROUND(I87*H87,2)</f>
        <v>0</v>
      </c>
      <c r="K87" s="222" t="s">
        <v>134</v>
      </c>
      <c r="L87" s="71"/>
      <c r="M87" s="227" t="s">
        <v>21</v>
      </c>
      <c r="N87" s="228" t="s">
        <v>43</v>
      </c>
      <c r="O87" s="46"/>
      <c r="P87" s="229">
        <f>O87*H87</f>
        <v>0</v>
      </c>
      <c r="Q87" s="229">
        <v>0</v>
      </c>
      <c r="R87" s="229">
        <f>Q87*H87</f>
        <v>0</v>
      </c>
      <c r="S87" s="229">
        <v>0</v>
      </c>
      <c r="T87" s="230">
        <f>S87*H87</f>
        <v>0</v>
      </c>
      <c r="AR87" s="23" t="s">
        <v>934</v>
      </c>
      <c r="AT87" s="23" t="s">
        <v>130</v>
      </c>
      <c r="AU87" s="23" t="s">
        <v>82</v>
      </c>
      <c r="AY87" s="23" t="s">
        <v>128</v>
      </c>
      <c r="BE87" s="231">
        <f>IF(N87="základní",J87,0)</f>
        <v>0</v>
      </c>
      <c r="BF87" s="231">
        <f>IF(N87="snížená",J87,0)</f>
        <v>0</v>
      </c>
      <c r="BG87" s="231">
        <f>IF(N87="zákl. přenesená",J87,0)</f>
        <v>0</v>
      </c>
      <c r="BH87" s="231">
        <f>IF(N87="sníž. přenesená",J87,0)</f>
        <v>0</v>
      </c>
      <c r="BI87" s="231">
        <f>IF(N87="nulová",J87,0)</f>
        <v>0</v>
      </c>
      <c r="BJ87" s="23" t="s">
        <v>80</v>
      </c>
      <c r="BK87" s="231">
        <f>ROUND(I87*H87,2)</f>
        <v>0</v>
      </c>
      <c r="BL87" s="23" t="s">
        <v>934</v>
      </c>
      <c r="BM87" s="23" t="s">
        <v>942</v>
      </c>
    </row>
    <row r="88" s="10" customFormat="1" ht="29.88" customHeight="1">
      <c r="B88" s="204"/>
      <c r="C88" s="205"/>
      <c r="D88" s="206" t="s">
        <v>71</v>
      </c>
      <c r="E88" s="218" t="s">
        <v>943</v>
      </c>
      <c r="F88" s="218" t="s">
        <v>944</v>
      </c>
      <c r="G88" s="205"/>
      <c r="H88" s="205"/>
      <c r="I88" s="208"/>
      <c r="J88" s="219">
        <f>BK88</f>
        <v>0</v>
      </c>
      <c r="K88" s="205"/>
      <c r="L88" s="210"/>
      <c r="M88" s="211"/>
      <c r="N88" s="212"/>
      <c r="O88" s="212"/>
      <c r="P88" s="213">
        <f>SUM(P89:P94)</f>
        <v>0</v>
      </c>
      <c r="Q88" s="212"/>
      <c r="R88" s="213">
        <f>SUM(R89:R94)</f>
        <v>0</v>
      </c>
      <c r="S88" s="212"/>
      <c r="T88" s="214">
        <f>SUM(T89:T94)</f>
        <v>0</v>
      </c>
      <c r="AR88" s="215" t="s">
        <v>155</v>
      </c>
      <c r="AT88" s="216" t="s">
        <v>71</v>
      </c>
      <c r="AU88" s="216" t="s">
        <v>80</v>
      </c>
      <c r="AY88" s="215" t="s">
        <v>128</v>
      </c>
      <c r="BK88" s="217">
        <f>SUM(BK89:BK94)</f>
        <v>0</v>
      </c>
    </row>
    <row r="89" s="1" customFormat="1" ht="16.5" customHeight="1">
      <c r="B89" s="45"/>
      <c r="C89" s="220" t="s">
        <v>135</v>
      </c>
      <c r="D89" s="220" t="s">
        <v>130</v>
      </c>
      <c r="E89" s="221" t="s">
        <v>945</v>
      </c>
      <c r="F89" s="222" t="s">
        <v>944</v>
      </c>
      <c r="G89" s="223" t="s">
        <v>933</v>
      </c>
      <c r="H89" s="224">
        <v>1</v>
      </c>
      <c r="I89" s="225"/>
      <c r="J89" s="226">
        <f>ROUND(I89*H89,2)</f>
        <v>0</v>
      </c>
      <c r="K89" s="222" t="s">
        <v>134</v>
      </c>
      <c r="L89" s="71"/>
      <c r="M89" s="227" t="s">
        <v>21</v>
      </c>
      <c r="N89" s="228" t="s">
        <v>43</v>
      </c>
      <c r="O89" s="46"/>
      <c r="P89" s="229">
        <f>O89*H89</f>
        <v>0</v>
      </c>
      <c r="Q89" s="229">
        <v>0</v>
      </c>
      <c r="R89" s="229">
        <f>Q89*H89</f>
        <v>0</v>
      </c>
      <c r="S89" s="229">
        <v>0</v>
      </c>
      <c r="T89" s="230">
        <f>S89*H89</f>
        <v>0</v>
      </c>
      <c r="AR89" s="23" t="s">
        <v>934</v>
      </c>
      <c r="AT89" s="23" t="s">
        <v>130</v>
      </c>
      <c r="AU89" s="23" t="s">
        <v>82</v>
      </c>
      <c r="AY89" s="23" t="s">
        <v>128</v>
      </c>
      <c r="BE89" s="231">
        <f>IF(N89="základní",J89,0)</f>
        <v>0</v>
      </c>
      <c r="BF89" s="231">
        <f>IF(N89="snížená",J89,0)</f>
        <v>0</v>
      </c>
      <c r="BG89" s="231">
        <f>IF(N89="zákl. přenesená",J89,0)</f>
        <v>0</v>
      </c>
      <c r="BH89" s="231">
        <f>IF(N89="sníž. přenesená",J89,0)</f>
        <v>0</v>
      </c>
      <c r="BI89" s="231">
        <f>IF(N89="nulová",J89,0)</f>
        <v>0</v>
      </c>
      <c r="BJ89" s="23" t="s">
        <v>80</v>
      </c>
      <c r="BK89" s="231">
        <f>ROUND(I89*H89,2)</f>
        <v>0</v>
      </c>
      <c r="BL89" s="23" t="s">
        <v>934</v>
      </c>
      <c r="BM89" s="23" t="s">
        <v>946</v>
      </c>
    </row>
    <row r="90" s="13" customFormat="1">
      <c r="B90" s="257"/>
      <c r="C90" s="258"/>
      <c r="D90" s="232" t="s">
        <v>139</v>
      </c>
      <c r="E90" s="259" t="s">
        <v>21</v>
      </c>
      <c r="F90" s="260" t="s">
        <v>947</v>
      </c>
      <c r="G90" s="258"/>
      <c r="H90" s="259" t="s">
        <v>21</v>
      </c>
      <c r="I90" s="261"/>
      <c r="J90" s="258"/>
      <c r="K90" s="258"/>
      <c r="L90" s="262"/>
      <c r="M90" s="263"/>
      <c r="N90" s="264"/>
      <c r="O90" s="264"/>
      <c r="P90" s="264"/>
      <c r="Q90" s="264"/>
      <c r="R90" s="264"/>
      <c r="S90" s="264"/>
      <c r="T90" s="265"/>
      <c r="AT90" s="266" t="s">
        <v>139</v>
      </c>
      <c r="AU90" s="266" t="s">
        <v>82</v>
      </c>
      <c r="AV90" s="13" t="s">
        <v>80</v>
      </c>
      <c r="AW90" s="13" t="s">
        <v>35</v>
      </c>
      <c r="AX90" s="13" t="s">
        <v>72</v>
      </c>
      <c r="AY90" s="266" t="s">
        <v>128</v>
      </c>
    </row>
    <row r="91" s="11" customFormat="1">
      <c r="B91" s="235"/>
      <c r="C91" s="236"/>
      <c r="D91" s="232" t="s">
        <v>139</v>
      </c>
      <c r="E91" s="237" t="s">
        <v>21</v>
      </c>
      <c r="F91" s="238" t="s">
        <v>80</v>
      </c>
      <c r="G91" s="236"/>
      <c r="H91" s="239">
        <v>1</v>
      </c>
      <c r="I91" s="240"/>
      <c r="J91" s="236"/>
      <c r="K91" s="236"/>
      <c r="L91" s="241"/>
      <c r="M91" s="242"/>
      <c r="N91" s="243"/>
      <c r="O91" s="243"/>
      <c r="P91" s="243"/>
      <c r="Q91" s="243"/>
      <c r="R91" s="243"/>
      <c r="S91" s="243"/>
      <c r="T91" s="244"/>
      <c r="AT91" s="245" t="s">
        <v>139</v>
      </c>
      <c r="AU91" s="245" t="s">
        <v>82</v>
      </c>
      <c r="AV91" s="11" t="s">
        <v>82</v>
      </c>
      <c r="AW91" s="11" t="s">
        <v>35</v>
      </c>
      <c r="AX91" s="11" t="s">
        <v>80</v>
      </c>
      <c r="AY91" s="245" t="s">
        <v>128</v>
      </c>
    </row>
    <row r="92" s="1" customFormat="1" ht="16.5" customHeight="1">
      <c r="B92" s="45"/>
      <c r="C92" s="220" t="s">
        <v>155</v>
      </c>
      <c r="D92" s="220" t="s">
        <v>130</v>
      </c>
      <c r="E92" s="221" t="s">
        <v>948</v>
      </c>
      <c r="F92" s="222" t="s">
        <v>949</v>
      </c>
      <c r="G92" s="223" t="s">
        <v>933</v>
      </c>
      <c r="H92" s="224">
        <v>1</v>
      </c>
      <c r="I92" s="225"/>
      <c r="J92" s="226">
        <f>ROUND(I92*H92,2)</f>
        <v>0</v>
      </c>
      <c r="K92" s="222" t="s">
        <v>134</v>
      </c>
      <c r="L92" s="71"/>
      <c r="M92" s="227" t="s">
        <v>21</v>
      </c>
      <c r="N92" s="228" t="s">
        <v>43</v>
      </c>
      <c r="O92" s="46"/>
      <c r="P92" s="229">
        <f>O92*H92</f>
        <v>0</v>
      </c>
      <c r="Q92" s="229">
        <v>0</v>
      </c>
      <c r="R92" s="229">
        <f>Q92*H92</f>
        <v>0</v>
      </c>
      <c r="S92" s="229">
        <v>0</v>
      </c>
      <c r="T92" s="230">
        <f>S92*H92</f>
        <v>0</v>
      </c>
      <c r="AR92" s="23" t="s">
        <v>934</v>
      </c>
      <c r="AT92" s="23" t="s">
        <v>130</v>
      </c>
      <c r="AU92" s="23" t="s">
        <v>82</v>
      </c>
      <c r="AY92" s="23" t="s">
        <v>128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23" t="s">
        <v>80</v>
      </c>
      <c r="BK92" s="231">
        <f>ROUND(I92*H92,2)</f>
        <v>0</v>
      </c>
      <c r="BL92" s="23" t="s">
        <v>934</v>
      </c>
      <c r="BM92" s="23" t="s">
        <v>950</v>
      </c>
    </row>
    <row r="93" s="13" customFormat="1">
      <c r="B93" s="257"/>
      <c r="C93" s="258"/>
      <c r="D93" s="232" t="s">
        <v>139</v>
      </c>
      <c r="E93" s="259" t="s">
        <v>21</v>
      </c>
      <c r="F93" s="260" t="s">
        <v>951</v>
      </c>
      <c r="G93" s="258"/>
      <c r="H93" s="259" t="s">
        <v>21</v>
      </c>
      <c r="I93" s="261"/>
      <c r="J93" s="258"/>
      <c r="K93" s="258"/>
      <c r="L93" s="262"/>
      <c r="M93" s="263"/>
      <c r="N93" s="264"/>
      <c r="O93" s="264"/>
      <c r="P93" s="264"/>
      <c r="Q93" s="264"/>
      <c r="R93" s="264"/>
      <c r="S93" s="264"/>
      <c r="T93" s="265"/>
      <c r="AT93" s="266" t="s">
        <v>139</v>
      </c>
      <c r="AU93" s="266" t="s">
        <v>82</v>
      </c>
      <c r="AV93" s="13" t="s">
        <v>80</v>
      </c>
      <c r="AW93" s="13" t="s">
        <v>35</v>
      </c>
      <c r="AX93" s="13" t="s">
        <v>72</v>
      </c>
      <c r="AY93" s="266" t="s">
        <v>128</v>
      </c>
    </row>
    <row r="94" s="11" customFormat="1">
      <c r="B94" s="235"/>
      <c r="C94" s="236"/>
      <c r="D94" s="232" t="s">
        <v>139</v>
      </c>
      <c r="E94" s="237" t="s">
        <v>21</v>
      </c>
      <c r="F94" s="238" t="s">
        <v>80</v>
      </c>
      <c r="G94" s="236"/>
      <c r="H94" s="239">
        <v>1</v>
      </c>
      <c r="I94" s="240"/>
      <c r="J94" s="236"/>
      <c r="K94" s="236"/>
      <c r="L94" s="241"/>
      <c r="M94" s="242"/>
      <c r="N94" s="243"/>
      <c r="O94" s="243"/>
      <c r="P94" s="243"/>
      <c r="Q94" s="243"/>
      <c r="R94" s="243"/>
      <c r="S94" s="243"/>
      <c r="T94" s="244"/>
      <c r="AT94" s="245" t="s">
        <v>139</v>
      </c>
      <c r="AU94" s="245" t="s">
        <v>82</v>
      </c>
      <c r="AV94" s="11" t="s">
        <v>82</v>
      </c>
      <c r="AW94" s="11" t="s">
        <v>35</v>
      </c>
      <c r="AX94" s="11" t="s">
        <v>80</v>
      </c>
      <c r="AY94" s="245" t="s">
        <v>128</v>
      </c>
    </row>
    <row r="95" s="10" customFormat="1" ht="29.88" customHeight="1">
      <c r="B95" s="204"/>
      <c r="C95" s="205"/>
      <c r="D95" s="206" t="s">
        <v>71</v>
      </c>
      <c r="E95" s="218" t="s">
        <v>952</v>
      </c>
      <c r="F95" s="218" t="s">
        <v>953</v>
      </c>
      <c r="G95" s="205"/>
      <c r="H95" s="205"/>
      <c r="I95" s="208"/>
      <c r="J95" s="219">
        <f>BK95</f>
        <v>0</v>
      </c>
      <c r="K95" s="205"/>
      <c r="L95" s="210"/>
      <c r="M95" s="211"/>
      <c r="N95" s="212"/>
      <c r="O95" s="212"/>
      <c r="P95" s="213">
        <f>SUM(P96:P98)</f>
        <v>0</v>
      </c>
      <c r="Q95" s="212"/>
      <c r="R95" s="213">
        <f>SUM(R96:R98)</f>
        <v>0</v>
      </c>
      <c r="S95" s="212"/>
      <c r="T95" s="214">
        <f>SUM(T96:T98)</f>
        <v>0</v>
      </c>
      <c r="AR95" s="215" t="s">
        <v>155</v>
      </c>
      <c r="AT95" s="216" t="s">
        <v>71</v>
      </c>
      <c r="AU95" s="216" t="s">
        <v>80</v>
      </c>
      <c r="AY95" s="215" t="s">
        <v>128</v>
      </c>
      <c r="BK95" s="217">
        <f>SUM(BK96:BK98)</f>
        <v>0</v>
      </c>
    </row>
    <row r="96" s="1" customFormat="1" ht="16.5" customHeight="1">
      <c r="B96" s="45"/>
      <c r="C96" s="220" t="s">
        <v>159</v>
      </c>
      <c r="D96" s="220" t="s">
        <v>130</v>
      </c>
      <c r="E96" s="221" t="s">
        <v>954</v>
      </c>
      <c r="F96" s="222" t="s">
        <v>955</v>
      </c>
      <c r="G96" s="223" t="s">
        <v>933</v>
      </c>
      <c r="H96" s="224">
        <v>1</v>
      </c>
      <c r="I96" s="225"/>
      <c r="J96" s="226">
        <f>ROUND(I96*H96,2)</f>
        <v>0</v>
      </c>
      <c r="K96" s="222" t="s">
        <v>134</v>
      </c>
      <c r="L96" s="71"/>
      <c r="M96" s="227" t="s">
        <v>21</v>
      </c>
      <c r="N96" s="228" t="s">
        <v>43</v>
      </c>
      <c r="O96" s="46"/>
      <c r="P96" s="229">
        <f>O96*H96</f>
        <v>0</v>
      </c>
      <c r="Q96" s="229">
        <v>0</v>
      </c>
      <c r="R96" s="229">
        <f>Q96*H96</f>
        <v>0</v>
      </c>
      <c r="S96" s="229">
        <v>0</v>
      </c>
      <c r="T96" s="230">
        <f>S96*H96</f>
        <v>0</v>
      </c>
      <c r="AR96" s="23" t="s">
        <v>934</v>
      </c>
      <c r="AT96" s="23" t="s">
        <v>130</v>
      </c>
      <c r="AU96" s="23" t="s">
        <v>82</v>
      </c>
      <c r="AY96" s="23" t="s">
        <v>128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23" t="s">
        <v>80</v>
      </c>
      <c r="BK96" s="231">
        <f>ROUND(I96*H96,2)</f>
        <v>0</v>
      </c>
      <c r="BL96" s="23" t="s">
        <v>934</v>
      </c>
      <c r="BM96" s="23" t="s">
        <v>956</v>
      </c>
    </row>
    <row r="97" s="13" customFormat="1">
      <c r="B97" s="257"/>
      <c r="C97" s="258"/>
      <c r="D97" s="232" t="s">
        <v>139</v>
      </c>
      <c r="E97" s="259" t="s">
        <v>21</v>
      </c>
      <c r="F97" s="260" t="s">
        <v>957</v>
      </c>
      <c r="G97" s="258"/>
      <c r="H97" s="259" t="s">
        <v>21</v>
      </c>
      <c r="I97" s="261"/>
      <c r="J97" s="258"/>
      <c r="K97" s="258"/>
      <c r="L97" s="262"/>
      <c r="M97" s="263"/>
      <c r="N97" s="264"/>
      <c r="O97" s="264"/>
      <c r="P97" s="264"/>
      <c r="Q97" s="264"/>
      <c r="R97" s="264"/>
      <c r="S97" s="264"/>
      <c r="T97" s="265"/>
      <c r="AT97" s="266" t="s">
        <v>139</v>
      </c>
      <c r="AU97" s="266" t="s">
        <v>82</v>
      </c>
      <c r="AV97" s="13" t="s">
        <v>80</v>
      </c>
      <c r="AW97" s="13" t="s">
        <v>35</v>
      </c>
      <c r="AX97" s="13" t="s">
        <v>72</v>
      </c>
      <c r="AY97" s="266" t="s">
        <v>128</v>
      </c>
    </row>
    <row r="98" s="11" customFormat="1">
      <c r="B98" s="235"/>
      <c r="C98" s="236"/>
      <c r="D98" s="232" t="s">
        <v>139</v>
      </c>
      <c r="E98" s="237" t="s">
        <v>21</v>
      </c>
      <c r="F98" s="238" t="s">
        <v>80</v>
      </c>
      <c r="G98" s="236"/>
      <c r="H98" s="239">
        <v>1</v>
      </c>
      <c r="I98" s="240"/>
      <c r="J98" s="236"/>
      <c r="K98" s="236"/>
      <c r="L98" s="241"/>
      <c r="M98" s="281"/>
      <c r="N98" s="282"/>
      <c r="O98" s="282"/>
      <c r="P98" s="282"/>
      <c r="Q98" s="282"/>
      <c r="R98" s="282"/>
      <c r="S98" s="282"/>
      <c r="T98" s="283"/>
      <c r="AT98" s="245" t="s">
        <v>139</v>
      </c>
      <c r="AU98" s="245" t="s">
        <v>82</v>
      </c>
      <c r="AV98" s="11" t="s">
        <v>82</v>
      </c>
      <c r="AW98" s="11" t="s">
        <v>35</v>
      </c>
      <c r="AX98" s="11" t="s">
        <v>80</v>
      </c>
      <c r="AY98" s="245" t="s">
        <v>128</v>
      </c>
    </row>
    <row r="99" s="1" customFormat="1" ht="6.96" customHeight="1">
      <c r="B99" s="66"/>
      <c r="C99" s="67"/>
      <c r="D99" s="67"/>
      <c r="E99" s="67"/>
      <c r="F99" s="67"/>
      <c r="G99" s="67"/>
      <c r="H99" s="67"/>
      <c r="I99" s="165"/>
      <c r="J99" s="67"/>
      <c r="K99" s="67"/>
      <c r="L99" s="71"/>
    </row>
  </sheetData>
  <sheetProtection sheet="1" autoFilter="0" formatColumns="0" formatRows="0" objects="1" scenarios="1" spinCount="100000" saltValue="RL9cNqRWBno4emmj+yhlGPaiN41cLw/Hl/ybruV0pZD3M29UieWvZ7OO4R2KW1/2s7efdBAhrc5iouDjy1nUDw==" hashValue="VKuqDvOfkYIKfaARDprIrd1Kqo/bbvxaiMqw2FG/11KM9LREH4jSgQY3Z3XCMCs3AviwogDEEbLvyvBXEH4EXA==" algorithmName="SHA-512" password="CC35"/>
  <autoFilter ref="C79:K98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84" customWidth="1"/>
    <col min="2" max="2" width="1.664063" style="284" customWidth="1"/>
    <col min="3" max="4" width="5" style="284" customWidth="1"/>
    <col min="5" max="5" width="11.67" style="284" customWidth="1"/>
    <col min="6" max="6" width="9.17" style="284" customWidth="1"/>
    <col min="7" max="7" width="5" style="284" customWidth="1"/>
    <col min="8" max="8" width="77.83" style="284" customWidth="1"/>
    <col min="9" max="10" width="20" style="284" customWidth="1"/>
    <col min="11" max="11" width="1.664063" style="284" customWidth="1"/>
  </cols>
  <sheetData>
    <row r="1" ht="37.5" customHeight="1"/>
    <row r="2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4" customFormat="1" ht="45" customHeight="1">
      <c r="B3" s="288"/>
      <c r="C3" s="289" t="s">
        <v>958</v>
      </c>
      <c r="D3" s="289"/>
      <c r="E3" s="289"/>
      <c r="F3" s="289"/>
      <c r="G3" s="289"/>
      <c r="H3" s="289"/>
      <c r="I3" s="289"/>
      <c r="J3" s="289"/>
      <c r="K3" s="290"/>
    </row>
    <row r="4" ht="25.5" customHeight="1">
      <c r="B4" s="291"/>
      <c r="C4" s="292" t="s">
        <v>959</v>
      </c>
      <c r="D4" s="292"/>
      <c r="E4" s="292"/>
      <c r="F4" s="292"/>
      <c r="G4" s="292"/>
      <c r="H4" s="292"/>
      <c r="I4" s="292"/>
      <c r="J4" s="292"/>
      <c r="K4" s="293"/>
    </row>
    <row r="5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ht="15" customHeight="1">
      <c r="B6" s="291"/>
      <c r="C6" s="295" t="s">
        <v>960</v>
      </c>
      <c r="D6" s="295"/>
      <c r="E6" s="295"/>
      <c r="F6" s="295"/>
      <c r="G6" s="295"/>
      <c r="H6" s="295"/>
      <c r="I6" s="295"/>
      <c r="J6" s="295"/>
      <c r="K6" s="293"/>
    </row>
    <row r="7" ht="15" customHeight="1">
      <c r="B7" s="296"/>
      <c r="C7" s="295" t="s">
        <v>961</v>
      </c>
      <c r="D7" s="295"/>
      <c r="E7" s="295"/>
      <c r="F7" s="295"/>
      <c r="G7" s="295"/>
      <c r="H7" s="295"/>
      <c r="I7" s="295"/>
      <c r="J7" s="295"/>
      <c r="K7" s="293"/>
    </row>
    <row r="8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ht="15" customHeight="1">
      <c r="B9" s="296"/>
      <c r="C9" s="295" t="s">
        <v>962</v>
      </c>
      <c r="D9" s="295"/>
      <c r="E9" s="295"/>
      <c r="F9" s="295"/>
      <c r="G9" s="295"/>
      <c r="H9" s="295"/>
      <c r="I9" s="295"/>
      <c r="J9" s="295"/>
      <c r="K9" s="293"/>
    </row>
    <row r="10" ht="15" customHeight="1">
      <c r="B10" s="296"/>
      <c r="C10" s="295"/>
      <c r="D10" s="295" t="s">
        <v>963</v>
      </c>
      <c r="E10" s="295"/>
      <c r="F10" s="295"/>
      <c r="G10" s="295"/>
      <c r="H10" s="295"/>
      <c r="I10" s="295"/>
      <c r="J10" s="295"/>
      <c r="K10" s="293"/>
    </row>
    <row r="11" ht="15" customHeight="1">
      <c r="B11" s="296"/>
      <c r="C11" s="297"/>
      <c r="D11" s="295" t="s">
        <v>964</v>
      </c>
      <c r="E11" s="295"/>
      <c r="F11" s="295"/>
      <c r="G11" s="295"/>
      <c r="H11" s="295"/>
      <c r="I11" s="295"/>
      <c r="J11" s="295"/>
      <c r="K11" s="293"/>
    </row>
    <row r="12" ht="12.75" customHeight="1">
      <c r="B12" s="296"/>
      <c r="C12" s="297"/>
      <c r="D12" s="297"/>
      <c r="E12" s="297"/>
      <c r="F12" s="297"/>
      <c r="G12" s="297"/>
      <c r="H12" s="297"/>
      <c r="I12" s="297"/>
      <c r="J12" s="297"/>
      <c r="K12" s="293"/>
    </row>
    <row r="13" ht="15" customHeight="1">
      <c r="B13" s="296"/>
      <c r="C13" s="297"/>
      <c r="D13" s="295" t="s">
        <v>965</v>
      </c>
      <c r="E13" s="295"/>
      <c r="F13" s="295"/>
      <c r="G13" s="295"/>
      <c r="H13" s="295"/>
      <c r="I13" s="295"/>
      <c r="J13" s="295"/>
      <c r="K13" s="293"/>
    </row>
    <row r="14" ht="15" customHeight="1">
      <c r="B14" s="296"/>
      <c r="C14" s="297"/>
      <c r="D14" s="295" t="s">
        <v>966</v>
      </c>
      <c r="E14" s="295"/>
      <c r="F14" s="295"/>
      <c r="G14" s="295"/>
      <c r="H14" s="295"/>
      <c r="I14" s="295"/>
      <c r="J14" s="295"/>
      <c r="K14" s="293"/>
    </row>
    <row r="15" ht="15" customHeight="1">
      <c r="B15" s="296"/>
      <c r="C15" s="297"/>
      <c r="D15" s="295" t="s">
        <v>967</v>
      </c>
      <c r="E15" s="295"/>
      <c r="F15" s="295"/>
      <c r="G15" s="295"/>
      <c r="H15" s="295"/>
      <c r="I15" s="295"/>
      <c r="J15" s="295"/>
      <c r="K15" s="293"/>
    </row>
    <row r="16" ht="15" customHeight="1">
      <c r="B16" s="296"/>
      <c r="C16" s="297"/>
      <c r="D16" s="297"/>
      <c r="E16" s="298" t="s">
        <v>79</v>
      </c>
      <c r="F16" s="295" t="s">
        <v>968</v>
      </c>
      <c r="G16" s="295"/>
      <c r="H16" s="295"/>
      <c r="I16" s="295"/>
      <c r="J16" s="295"/>
      <c r="K16" s="293"/>
    </row>
    <row r="17" ht="15" customHeight="1">
      <c r="B17" s="296"/>
      <c r="C17" s="297"/>
      <c r="D17" s="297"/>
      <c r="E17" s="298" t="s">
        <v>969</v>
      </c>
      <c r="F17" s="295" t="s">
        <v>970</v>
      </c>
      <c r="G17" s="295"/>
      <c r="H17" s="295"/>
      <c r="I17" s="295"/>
      <c r="J17" s="295"/>
      <c r="K17" s="293"/>
    </row>
    <row r="18" ht="15" customHeight="1">
      <c r="B18" s="296"/>
      <c r="C18" s="297"/>
      <c r="D18" s="297"/>
      <c r="E18" s="298" t="s">
        <v>971</v>
      </c>
      <c r="F18" s="295" t="s">
        <v>972</v>
      </c>
      <c r="G18" s="295"/>
      <c r="H18" s="295"/>
      <c r="I18" s="295"/>
      <c r="J18" s="295"/>
      <c r="K18" s="293"/>
    </row>
    <row r="19" ht="15" customHeight="1">
      <c r="B19" s="296"/>
      <c r="C19" s="297"/>
      <c r="D19" s="297"/>
      <c r="E19" s="298" t="s">
        <v>86</v>
      </c>
      <c r="F19" s="295" t="s">
        <v>87</v>
      </c>
      <c r="G19" s="295"/>
      <c r="H19" s="295"/>
      <c r="I19" s="295"/>
      <c r="J19" s="295"/>
      <c r="K19" s="293"/>
    </row>
    <row r="20" ht="15" customHeight="1">
      <c r="B20" s="296"/>
      <c r="C20" s="297"/>
      <c r="D20" s="297"/>
      <c r="E20" s="298" t="s">
        <v>973</v>
      </c>
      <c r="F20" s="295" t="s">
        <v>974</v>
      </c>
      <c r="G20" s="295"/>
      <c r="H20" s="295"/>
      <c r="I20" s="295"/>
      <c r="J20" s="295"/>
      <c r="K20" s="293"/>
    </row>
    <row r="21" ht="15" customHeight="1">
      <c r="B21" s="296"/>
      <c r="C21" s="297"/>
      <c r="D21" s="297"/>
      <c r="E21" s="298" t="s">
        <v>975</v>
      </c>
      <c r="F21" s="295" t="s">
        <v>976</v>
      </c>
      <c r="G21" s="295"/>
      <c r="H21" s="295"/>
      <c r="I21" s="295"/>
      <c r="J21" s="295"/>
      <c r="K21" s="293"/>
    </row>
    <row r="22" ht="12.75" customHeight="1">
      <c r="B22" s="296"/>
      <c r="C22" s="297"/>
      <c r="D22" s="297"/>
      <c r="E22" s="297"/>
      <c r="F22" s="297"/>
      <c r="G22" s="297"/>
      <c r="H22" s="297"/>
      <c r="I22" s="297"/>
      <c r="J22" s="297"/>
      <c r="K22" s="293"/>
    </row>
    <row r="23" ht="15" customHeight="1">
      <c r="B23" s="296"/>
      <c r="C23" s="295" t="s">
        <v>977</v>
      </c>
      <c r="D23" s="295"/>
      <c r="E23" s="295"/>
      <c r="F23" s="295"/>
      <c r="G23" s="295"/>
      <c r="H23" s="295"/>
      <c r="I23" s="295"/>
      <c r="J23" s="295"/>
      <c r="K23" s="293"/>
    </row>
    <row r="24" ht="15" customHeight="1">
      <c r="B24" s="296"/>
      <c r="C24" s="295" t="s">
        <v>978</v>
      </c>
      <c r="D24" s="295"/>
      <c r="E24" s="295"/>
      <c r="F24" s="295"/>
      <c r="G24" s="295"/>
      <c r="H24" s="295"/>
      <c r="I24" s="295"/>
      <c r="J24" s="295"/>
      <c r="K24" s="293"/>
    </row>
    <row r="25" ht="15" customHeight="1">
      <c r="B25" s="296"/>
      <c r="C25" s="295"/>
      <c r="D25" s="295" t="s">
        <v>979</v>
      </c>
      <c r="E25" s="295"/>
      <c r="F25" s="295"/>
      <c r="G25" s="295"/>
      <c r="H25" s="295"/>
      <c r="I25" s="295"/>
      <c r="J25" s="295"/>
      <c r="K25" s="293"/>
    </row>
    <row r="26" ht="15" customHeight="1">
      <c r="B26" s="296"/>
      <c r="C26" s="297"/>
      <c r="D26" s="295" t="s">
        <v>980</v>
      </c>
      <c r="E26" s="295"/>
      <c r="F26" s="295"/>
      <c r="G26" s="295"/>
      <c r="H26" s="295"/>
      <c r="I26" s="295"/>
      <c r="J26" s="295"/>
      <c r="K26" s="293"/>
    </row>
    <row r="27" ht="12.75" customHeight="1">
      <c r="B27" s="296"/>
      <c r="C27" s="297"/>
      <c r="D27" s="297"/>
      <c r="E27" s="297"/>
      <c r="F27" s="297"/>
      <c r="G27" s="297"/>
      <c r="H27" s="297"/>
      <c r="I27" s="297"/>
      <c r="J27" s="297"/>
      <c r="K27" s="293"/>
    </row>
    <row r="28" ht="15" customHeight="1">
      <c r="B28" s="296"/>
      <c r="C28" s="297"/>
      <c r="D28" s="295" t="s">
        <v>981</v>
      </c>
      <c r="E28" s="295"/>
      <c r="F28" s="295"/>
      <c r="G28" s="295"/>
      <c r="H28" s="295"/>
      <c r="I28" s="295"/>
      <c r="J28" s="295"/>
      <c r="K28" s="293"/>
    </row>
    <row r="29" ht="15" customHeight="1">
      <c r="B29" s="296"/>
      <c r="C29" s="297"/>
      <c r="D29" s="295" t="s">
        <v>982</v>
      </c>
      <c r="E29" s="295"/>
      <c r="F29" s="295"/>
      <c r="G29" s="295"/>
      <c r="H29" s="295"/>
      <c r="I29" s="295"/>
      <c r="J29" s="295"/>
      <c r="K29" s="293"/>
    </row>
    <row r="30" ht="12.75" customHeight="1">
      <c r="B30" s="296"/>
      <c r="C30" s="297"/>
      <c r="D30" s="297"/>
      <c r="E30" s="297"/>
      <c r="F30" s="297"/>
      <c r="G30" s="297"/>
      <c r="H30" s="297"/>
      <c r="I30" s="297"/>
      <c r="J30" s="297"/>
      <c r="K30" s="293"/>
    </row>
    <row r="31" ht="15" customHeight="1">
      <c r="B31" s="296"/>
      <c r="C31" s="297"/>
      <c r="D31" s="295" t="s">
        <v>983</v>
      </c>
      <c r="E31" s="295"/>
      <c r="F31" s="295"/>
      <c r="G31" s="295"/>
      <c r="H31" s="295"/>
      <c r="I31" s="295"/>
      <c r="J31" s="295"/>
      <c r="K31" s="293"/>
    </row>
    <row r="32" ht="15" customHeight="1">
      <c r="B32" s="296"/>
      <c r="C32" s="297"/>
      <c r="D32" s="295" t="s">
        <v>984</v>
      </c>
      <c r="E32" s="295"/>
      <c r="F32" s="295"/>
      <c r="G32" s="295"/>
      <c r="H32" s="295"/>
      <c r="I32" s="295"/>
      <c r="J32" s="295"/>
      <c r="K32" s="293"/>
    </row>
    <row r="33" ht="15" customHeight="1">
      <c r="B33" s="296"/>
      <c r="C33" s="297"/>
      <c r="D33" s="295" t="s">
        <v>985</v>
      </c>
      <c r="E33" s="295"/>
      <c r="F33" s="295"/>
      <c r="G33" s="295"/>
      <c r="H33" s="295"/>
      <c r="I33" s="295"/>
      <c r="J33" s="295"/>
      <c r="K33" s="293"/>
    </row>
    <row r="34" ht="15" customHeight="1">
      <c r="B34" s="296"/>
      <c r="C34" s="297"/>
      <c r="D34" s="295"/>
      <c r="E34" s="299" t="s">
        <v>113</v>
      </c>
      <c r="F34" s="295"/>
      <c r="G34" s="295" t="s">
        <v>986</v>
      </c>
      <c r="H34" s="295"/>
      <c r="I34" s="295"/>
      <c r="J34" s="295"/>
      <c r="K34" s="293"/>
    </row>
    <row r="35" ht="30.75" customHeight="1">
      <c r="B35" s="296"/>
      <c r="C35" s="297"/>
      <c r="D35" s="295"/>
      <c r="E35" s="299" t="s">
        <v>987</v>
      </c>
      <c r="F35" s="295"/>
      <c r="G35" s="295" t="s">
        <v>988</v>
      </c>
      <c r="H35" s="295"/>
      <c r="I35" s="295"/>
      <c r="J35" s="295"/>
      <c r="K35" s="293"/>
    </row>
    <row r="36" ht="15" customHeight="1">
      <c r="B36" s="296"/>
      <c r="C36" s="297"/>
      <c r="D36" s="295"/>
      <c r="E36" s="299" t="s">
        <v>53</v>
      </c>
      <c r="F36" s="295"/>
      <c r="G36" s="295" t="s">
        <v>989</v>
      </c>
      <c r="H36" s="295"/>
      <c r="I36" s="295"/>
      <c r="J36" s="295"/>
      <c r="K36" s="293"/>
    </row>
    <row r="37" ht="15" customHeight="1">
      <c r="B37" s="296"/>
      <c r="C37" s="297"/>
      <c r="D37" s="295"/>
      <c r="E37" s="299" t="s">
        <v>114</v>
      </c>
      <c r="F37" s="295"/>
      <c r="G37" s="295" t="s">
        <v>990</v>
      </c>
      <c r="H37" s="295"/>
      <c r="I37" s="295"/>
      <c r="J37" s="295"/>
      <c r="K37" s="293"/>
    </row>
    <row r="38" ht="15" customHeight="1">
      <c r="B38" s="296"/>
      <c r="C38" s="297"/>
      <c r="D38" s="295"/>
      <c r="E38" s="299" t="s">
        <v>115</v>
      </c>
      <c r="F38" s="295"/>
      <c r="G38" s="295" t="s">
        <v>991</v>
      </c>
      <c r="H38" s="295"/>
      <c r="I38" s="295"/>
      <c r="J38" s="295"/>
      <c r="K38" s="293"/>
    </row>
    <row r="39" ht="15" customHeight="1">
      <c r="B39" s="296"/>
      <c r="C39" s="297"/>
      <c r="D39" s="295"/>
      <c r="E39" s="299" t="s">
        <v>116</v>
      </c>
      <c r="F39" s="295"/>
      <c r="G39" s="295" t="s">
        <v>992</v>
      </c>
      <c r="H39" s="295"/>
      <c r="I39" s="295"/>
      <c r="J39" s="295"/>
      <c r="K39" s="293"/>
    </row>
    <row r="40" ht="15" customHeight="1">
      <c r="B40" s="296"/>
      <c r="C40" s="297"/>
      <c r="D40" s="295"/>
      <c r="E40" s="299" t="s">
        <v>993</v>
      </c>
      <c r="F40" s="295"/>
      <c r="G40" s="295" t="s">
        <v>994</v>
      </c>
      <c r="H40" s="295"/>
      <c r="I40" s="295"/>
      <c r="J40" s="295"/>
      <c r="K40" s="293"/>
    </row>
    <row r="41" ht="15" customHeight="1">
      <c r="B41" s="296"/>
      <c r="C41" s="297"/>
      <c r="D41" s="295"/>
      <c r="E41" s="299"/>
      <c r="F41" s="295"/>
      <c r="G41" s="295" t="s">
        <v>995</v>
      </c>
      <c r="H41" s="295"/>
      <c r="I41" s="295"/>
      <c r="J41" s="295"/>
      <c r="K41" s="293"/>
    </row>
    <row r="42" ht="15" customHeight="1">
      <c r="B42" s="296"/>
      <c r="C42" s="297"/>
      <c r="D42" s="295"/>
      <c r="E42" s="299" t="s">
        <v>996</v>
      </c>
      <c r="F42" s="295"/>
      <c r="G42" s="295" t="s">
        <v>997</v>
      </c>
      <c r="H42" s="295"/>
      <c r="I42" s="295"/>
      <c r="J42" s="295"/>
      <c r="K42" s="293"/>
    </row>
    <row r="43" ht="15" customHeight="1">
      <c r="B43" s="296"/>
      <c r="C43" s="297"/>
      <c r="D43" s="295"/>
      <c r="E43" s="299" t="s">
        <v>118</v>
      </c>
      <c r="F43" s="295"/>
      <c r="G43" s="295" t="s">
        <v>998</v>
      </c>
      <c r="H43" s="295"/>
      <c r="I43" s="295"/>
      <c r="J43" s="295"/>
      <c r="K43" s="293"/>
    </row>
    <row r="44" ht="12.75" customHeight="1">
      <c r="B44" s="296"/>
      <c r="C44" s="297"/>
      <c r="D44" s="295"/>
      <c r="E44" s="295"/>
      <c r="F44" s="295"/>
      <c r="G44" s="295"/>
      <c r="H44" s="295"/>
      <c r="I44" s="295"/>
      <c r="J44" s="295"/>
      <c r="K44" s="293"/>
    </row>
    <row r="45" ht="15" customHeight="1">
      <c r="B45" s="296"/>
      <c r="C45" s="297"/>
      <c r="D45" s="295" t="s">
        <v>999</v>
      </c>
      <c r="E45" s="295"/>
      <c r="F45" s="295"/>
      <c r="G45" s="295"/>
      <c r="H45" s="295"/>
      <c r="I45" s="295"/>
      <c r="J45" s="295"/>
      <c r="K45" s="293"/>
    </row>
    <row r="46" ht="15" customHeight="1">
      <c r="B46" s="296"/>
      <c r="C46" s="297"/>
      <c r="D46" s="297"/>
      <c r="E46" s="295" t="s">
        <v>1000</v>
      </c>
      <c r="F46" s="295"/>
      <c r="G46" s="295"/>
      <c r="H46" s="295"/>
      <c r="I46" s="295"/>
      <c r="J46" s="295"/>
      <c r="K46" s="293"/>
    </row>
    <row r="47" ht="15" customHeight="1">
      <c r="B47" s="296"/>
      <c r="C47" s="297"/>
      <c r="D47" s="297"/>
      <c r="E47" s="295" t="s">
        <v>1001</v>
      </c>
      <c r="F47" s="295"/>
      <c r="G47" s="295"/>
      <c r="H47" s="295"/>
      <c r="I47" s="295"/>
      <c r="J47" s="295"/>
      <c r="K47" s="293"/>
    </row>
    <row r="48" ht="15" customHeight="1">
      <c r="B48" s="296"/>
      <c r="C48" s="297"/>
      <c r="D48" s="297"/>
      <c r="E48" s="295" t="s">
        <v>1002</v>
      </c>
      <c r="F48" s="295"/>
      <c r="G48" s="295"/>
      <c r="H48" s="295"/>
      <c r="I48" s="295"/>
      <c r="J48" s="295"/>
      <c r="K48" s="293"/>
    </row>
    <row r="49" ht="15" customHeight="1">
      <c r="B49" s="296"/>
      <c r="C49" s="297"/>
      <c r="D49" s="295" t="s">
        <v>1003</v>
      </c>
      <c r="E49" s="295"/>
      <c r="F49" s="295"/>
      <c r="G49" s="295"/>
      <c r="H49" s="295"/>
      <c r="I49" s="295"/>
      <c r="J49" s="295"/>
      <c r="K49" s="293"/>
    </row>
    <row r="50" ht="25.5" customHeight="1">
      <c r="B50" s="291"/>
      <c r="C50" s="292" t="s">
        <v>1004</v>
      </c>
      <c r="D50" s="292"/>
      <c r="E50" s="292"/>
      <c r="F50" s="292"/>
      <c r="G50" s="292"/>
      <c r="H50" s="292"/>
      <c r="I50" s="292"/>
      <c r="J50" s="292"/>
      <c r="K50" s="293"/>
    </row>
    <row r="51" ht="5.25" customHeight="1">
      <c r="B51" s="291"/>
      <c r="C51" s="294"/>
      <c r="D51" s="294"/>
      <c r="E51" s="294"/>
      <c r="F51" s="294"/>
      <c r="G51" s="294"/>
      <c r="H51" s="294"/>
      <c r="I51" s="294"/>
      <c r="J51" s="294"/>
      <c r="K51" s="293"/>
    </row>
    <row r="52" ht="15" customHeight="1">
      <c r="B52" s="291"/>
      <c r="C52" s="295" t="s">
        <v>1005</v>
      </c>
      <c r="D52" s="295"/>
      <c r="E52" s="295"/>
      <c r="F52" s="295"/>
      <c r="G52" s="295"/>
      <c r="H52" s="295"/>
      <c r="I52" s="295"/>
      <c r="J52" s="295"/>
      <c r="K52" s="293"/>
    </row>
    <row r="53" ht="15" customHeight="1">
      <c r="B53" s="291"/>
      <c r="C53" s="295" t="s">
        <v>1006</v>
      </c>
      <c r="D53" s="295"/>
      <c r="E53" s="295"/>
      <c r="F53" s="295"/>
      <c r="G53" s="295"/>
      <c r="H53" s="295"/>
      <c r="I53" s="295"/>
      <c r="J53" s="295"/>
      <c r="K53" s="293"/>
    </row>
    <row r="54" ht="12.75" customHeight="1">
      <c r="B54" s="291"/>
      <c r="C54" s="295"/>
      <c r="D54" s="295"/>
      <c r="E54" s="295"/>
      <c r="F54" s="295"/>
      <c r="G54" s="295"/>
      <c r="H54" s="295"/>
      <c r="I54" s="295"/>
      <c r="J54" s="295"/>
      <c r="K54" s="293"/>
    </row>
    <row r="55" ht="15" customHeight="1">
      <c r="B55" s="291"/>
      <c r="C55" s="295" t="s">
        <v>1007</v>
      </c>
      <c r="D55" s="295"/>
      <c r="E55" s="295"/>
      <c r="F55" s="295"/>
      <c r="G55" s="295"/>
      <c r="H55" s="295"/>
      <c r="I55" s="295"/>
      <c r="J55" s="295"/>
      <c r="K55" s="293"/>
    </row>
    <row r="56" ht="15" customHeight="1">
      <c r="B56" s="291"/>
      <c r="C56" s="297"/>
      <c r="D56" s="295" t="s">
        <v>1008</v>
      </c>
      <c r="E56" s="295"/>
      <c r="F56" s="295"/>
      <c r="G56" s="295"/>
      <c r="H56" s="295"/>
      <c r="I56" s="295"/>
      <c r="J56" s="295"/>
      <c r="K56" s="293"/>
    </row>
    <row r="57" ht="15" customHeight="1">
      <c r="B57" s="291"/>
      <c r="C57" s="297"/>
      <c r="D57" s="295" t="s">
        <v>1009</v>
      </c>
      <c r="E57" s="295"/>
      <c r="F57" s="295"/>
      <c r="G57" s="295"/>
      <c r="H57" s="295"/>
      <c r="I57" s="295"/>
      <c r="J57" s="295"/>
      <c r="K57" s="293"/>
    </row>
    <row r="58" ht="15" customHeight="1">
      <c r="B58" s="291"/>
      <c r="C58" s="297"/>
      <c r="D58" s="295" t="s">
        <v>1010</v>
      </c>
      <c r="E58" s="295"/>
      <c r="F58" s="295"/>
      <c r="G58" s="295"/>
      <c r="H58" s="295"/>
      <c r="I58" s="295"/>
      <c r="J58" s="295"/>
      <c r="K58" s="293"/>
    </row>
    <row r="59" ht="15" customHeight="1">
      <c r="B59" s="291"/>
      <c r="C59" s="297"/>
      <c r="D59" s="295" t="s">
        <v>1011</v>
      </c>
      <c r="E59" s="295"/>
      <c r="F59" s="295"/>
      <c r="G59" s="295"/>
      <c r="H59" s="295"/>
      <c r="I59" s="295"/>
      <c r="J59" s="295"/>
      <c r="K59" s="293"/>
    </row>
    <row r="60" ht="15" customHeight="1">
      <c r="B60" s="291"/>
      <c r="C60" s="297"/>
      <c r="D60" s="300" t="s">
        <v>1012</v>
      </c>
      <c r="E60" s="300"/>
      <c r="F60" s="300"/>
      <c r="G60" s="300"/>
      <c r="H60" s="300"/>
      <c r="I60" s="300"/>
      <c r="J60" s="300"/>
      <c r="K60" s="293"/>
    </row>
    <row r="61" ht="15" customHeight="1">
      <c r="B61" s="291"/>
      <c r="C61" s="297"/>
      <c r="D61" s="295" t="s">
        <v>1013</v>
      </c>
      <c r="E61" s="295"/>
      <c r="F61" s="295"/>
      <c r="G61" s="295"/>
      <c r="H61" s="295"/>
      <c r="I61" s="295"/>
      <c r="J61" s="295"/>
      <c r="K61" s="293"/>
    </row>
    <row r="62" ht="12.75" customHeight="1">
      <c r="B62" s="291"/>
      <c r="C62" s="297"/>
      <c r="D62" s="297"/>
      <c r="E62" s="301"/>
      <c r="F62" s="297"/>
      <c r="G62" s="297"/>
      <c r="H62" s="297"/>
      <c r="I62" s="297"/>
      <c r="J62" s="297"/>
      <c r="K62" s="293"/>
    </row>
    <row r="63" ht="15" customHeight="1">
      <c r="B63" s="291"/>
      <c r="C63" s="297"/>
      <c r="D63" s="295" t="s">
        <v>1014</v>
      </c>
      <c r="E63" s="295"/>
      <c r="F63" s="295"/>
      <c r="G63" s="295"/>
      <c r="H63" s="295"/>
      <c r="I63" s="295"/>
      <c r="J63" s="295"/>
      <c r="K63" s="293"/>
    </row>
    <row r="64" ht="15" customHeight="1">
      <c r="B64" s="291"/>
      <c r="C64" s="297"/>
      <c r="D64" s="300" t="s">
        <v>1015</v>
      </c>
      <c r="E64" s="300"/>
      <c r="F64" s="300"/>
      <c r="G64" s="300"/>
      <c r="H64" s="300"/>
      <c r="I64" s="300"/>
      <c r="J64" s="300"/>
      <c r="K64" s="293"/>
    </row>
    <row r="65" ht="15" customHeight="1">
      <c r="B65" s="291"/>
      <c r="C65" s="297"/>
      <c r="D65" s="295" t="s">
        <v>1016</v>
      </c>
      <c r="E65" s="295"/>
      <c r="F65" s="295"/>
      <c r="G65" s="295"/>
      <c r="H65" s="295"/>
      <c r="I65" s="295"/>
      <c r="J65" s="295"/>
      <c r="K65" s="293"/>
    </row>
    <row r="66" ht="15" customHeight="1">
      <c r="B66" s="291"/>
      <c r="C66" s="297"/>
      <c r="D66" s="295" t="s">
        <v>1017</v>
      </c>
      <c r="E66" s="295"/>
      <c r="F66" s="295"/>
      <c r="G66" s="295"/>
      <c r="H66" s="295"/>
      <c r="I66" s="295"/>
      <c r="J66" s="295"/>
      <c r="K66" s="293"/>
    </row>
    <row r="67" ht="15" customHeight="1">
      <c r="B67" s="291"/>
      <c r="C67" s="297"/>
      <c r="D67" s="295" t="s">
        <v>1018</v>
      </c>
      <c r="E67" s="295"/>
      <c r="F67" s="295"/>
      <c r="G67" s="295"/>
      <c r="H67" s="295"/>
      <c r="I67" s="295"/>
      <c r="J67" s="295"/>
      <c r="K67" s="293"/>
    </row>
    <row r="68" ht="15" customHeight="1">
      <c r="B68" s="291"/>
      <c r="C68" s="297"/>
      <c r="D68" s="295" t="s">
        <v>1019</v>
      </c>
      <c r="E68" s="295"/>
      <c r="F68" s="295"/>
      <c r="G68" s="295"/>
      <c r="H68" s="295"/>
      <c r="I68" s="295"/>
      <c r="J68" s="295"/>
      <c r="K68" s="293"/>
    </row>
    <row r="69" ht="12.75" customHeight="1">
      <c r="B69" s="302"/>
      <c r="C69" s="303"/>
      <c r="D69" s="303"/>
      <c r="E69" s="303"/>
      <c r="F69" s="303"/>
      <c r="G69" s="303"/>
      <c r="H69" s="303"/>
      <c r="I69" s="303"/>
      <c r="J69" s="303"/>
      <c r="K69" s="304"/>
    </row>
    <row r="70" ht="18.75" customHeight="1">
      <c r="B70" s="305"/>
      <c r="C70" s="305"/>
      <c r="D70" s="305"/>
      <c r="E70" s="305"/>
      <c r="F70" s="305"/>
      <c r="G70" s="305"/>
      <c r="H70" s="305"/>
      <c r="I70" s="305"/>
      <c r="J70" s="305"/>
      <c r="K70" s="306"/>
    </row>
    <row r="71" ht="18.75" customHeight="1">
      <c r="B71" s="306"/>
      <c r="C71" s="306"/>
      <c r="D71" s="306"/>
      <c r="E71" s="306"/>
      <c r="F71" s="306"/>
      <c r="G71" s="306"/>
      <c r="H71" s="306"/>
      <c r="I71" s="306"/>
      <c r="J71" s="306"/>
      <c r="K71" s="306"/>
    </row>
    <row r="72" ht="7.5" customHeight="1">
      <c r="B72" s="307"/>
      <c r="C72" s="308"/>
      <c r="D72" s="308"/>
      <c r="E72" s="308"/>
      <c r="F72" s="308"/>
      <c r="G72" s="308"/>
      <c r="H72" s="308"/>
      <c r="I72" s="308"/>
      <c r="J72" s="308"/>
      <c r="K72" s="309"/>
    </row>
    <row r="73" ht="45" customHeight="1">
      <c r="B73" s="310"/>
      <c r="C73" s="311" t="s">
        <v>93</v>
      </c>
      <c r="D73" s="311"/>
      <c r="E73" s="311"/>
      <c r="F73" s="311"/>
      <c r="G73" s="311"/>
      <c r="H73" s="311"/>
      <c r="I73" s="311"/>
      <c r="J73" s="311"/>
      <c r="K73" s="312"/>
    </row>
    <row r="74" ht="17.25" customHeight="1">
      <c r="B74" s="310"/>
      <c r="C74" s="313" t="s">
        <v>1020</v>
      </c>
      <c r="D74" s="313"/>
      <c r="E74" s="313"/>
      <c r="F74" s="313" t="s">
        <v>1021</v>
      </c>
      <c r="G74" s="314"/>
      <c r="H74" s="313" t="s">
        <v>114</v>
      </c>
      <c r="I74" s="313" t="s">
        <v>57</v>
      </c>
      <c r="J74" s="313" t="s">
        <v>1022</v>
      </c>
      <c r="K74" s="312"/>
    </row>
    <row r="75" ht="17.25" customHeight="1">
      <c r="B75" s="310"/>
      <c r="C75" s="315" t="s">
        <v>1023</v>
      </c>
      <c r="D75" s="315"/>
      <c r="E75" s="315"/>
      <c r="F75" s="316" t="s">
        <v>1024</v>
      </c>
      <c r="G75" s="317"/>
      <c r="H75" s="315"/>
      <c r="I75" s="315"/>
      <c r="J75" s="315" t="s">
        <v>1025</v>
      </c>
      <c r="K75" s="312"/>
    </row>
    <row r="76" ht="5.25" customHeight="1">
      <c r="B76" s="310"/>
      <c r="C76" s="318"/>
      <c r="D76" s="318"/>
      <c r="E76" s="318"/>
      <c r="F76" s="318"/>
      <c r="G76" s="319"/>
      <c r="H76" s="318"/>
      <c r="I76" s="318"/>
      <c r="J76" s="318"/>
      <c r="K76" s="312"/>
    </row>
    <row r="77" ht="15" customHeight="1">
      <c r="B77" s="310"/>
      <c r="C77" s="299" t="s">
        <v>53</v>
      </c>
      <c r="D77" s="318"/>
      <c r="E77" s="318"/>
      <c r="F77" s="320" t="s">
        <v>1026</v>
      </c>
      <c r="G77" s="319"/>
      <c r="H77" s="299" t="s">
        <v>1027</v>
      </c>
      <c r="I77" s="299" t="s">
        <v>1028</v>
      </c>
      <c r="J77" s="299">
        <v>20</v>
      </c>
      <c r="K77" s="312"/>
    </row>
    <row r="78" ht="15" customHeight="1">
      <c r="B78" s="310"/>
      <c r="C78" s="299" t="s">
        <v>1029</v>
      </c>
      <c r="D78" s="299"/>
      <c r="E78" s="299"/>
      <c r="F78" s="320" t="s">
        <v>1026</v>
      </c>
      <c r="G78" s="319"/>
      <c r="H78" s="299" t="s">
        <v>1030</v>
      </c>
      <c r="I78" s="299" t="s">
        <v>1028</v>
      </c>
      <c r="J78" s="299">
        <v>120</v>
      </c>
      <c r="K78" s="312"/>
    </row>
    <row r="79" ht="15" customHeight="1">
      <c r="B79" s="321"/>
      <c r="C79" s="299" t="s">
        <v>1031</v>
      </c>
      <c r="D79" s="299"/>
      <c r="E79" s="299"/>
      <c r="F79" s="320" t="s">
        <v>1032</v>
      </c>
      <c r="G79" s="319"/>
      <c r="H79" s="299" t="s">
        <v>1033</v>
      </c>
      <c r="I79" s="299" t="s">
        <v>1028</v>
      </c>
      <c r="J79" s="299">
        <v>50</v>
      </c>
      <c r="K79" s="312"/>
    </row>
    <row r="80" ht="15" customHeight="1">
      <c r="B80" s="321"/>
      <c r="C80" s="299" t="s">
        <v>1034</v>
      </c>
      <c r="D80" s="299"/>
      <c r="E80" s="299"/>
      <c r="F80" s="320" t="s">
        <v>1026</v>
      </c>
      <c r="G80" s="319"/>
      <c r="H80" s="299" t="s">
        <v>1035</v>
      </c>
      <c r="I80" s="299" t="s">
        <v>1036</v>
      </c>
      <c r="J80" s="299"/>
      <c r="K80" s="312"/>
    </row>
    <row r="81" ht="15" customHeight="1">
      <c r="B81" s="321"/>
      <c r="C81" s="322" t="s">
        <v>1037</v>
      </c>
      <c r="D81" s="322"/>
      <c r="E81" s="322"/>
      <c r="F81" s="323" t="s">
        <v>1032</v>
      </c>
      <c r="G81" s="322"/>
      <c r="H81" s="322" t="s">
        <v>1038</v>
      </c>
      <c r="I81" s="322" t="s">
        <v>1028</v>
      </c>
      <c r="J81" s="322">
        <v>15</v>
      </c>
      <c r="K81" s="312"/>
    </row>
    <row r="82" ht="15" customHeight="1">
      <c r="B82" s="321"/>
      <c r="C82" s="322" t="s">
        <v>1039</v>
      </c>
      <c r="D82" s="322"/>
      <c r="E82" s="322"/>
      <c r="F82" s="323" t="s">
        <v>1032</v>
      </c>
      <c r="G82" s="322"/>
      <c r="H82" s="322" t="s">
        <v>1040</v>
      </c>
      <c r="I82" s="322" t="s">
        <v>1028</v>
      </c>
      <c r="J82" s="322">
        <v>15</v>
      </c>
      <c r="K82" s="312"/>
    </row>
    <row r="83" ht="15" customHeight="1">
      <c r="B83" s="321"/>
      <c r="C83" s="322" t="s">
        <v>1041</v>
      </c>
      <c r="D83" s="322"/>
      <c r="E83" s="322"/>
      <c r="F83" s="323" t="s">
        <v>1032</v>
      </c>
      <c r="G83" s="322"/>
      <c r="H83" s="322" t="s">
        <v>1042</v>
      </c>
      <c r="I83" s="322" t="s">
        <v>1028</v>
      </c>
      <c r="J83" s="322">
        <v>20</v>
      </c>
      <c r="K83" s="312"/>
    </row>
    <row r="84" ht="15" customHeight="1">
      <c r="B84" s="321"/>
      <c r="C84" s="322" t="s">
        <v>1043</v>
      </c>
      <c r="D84" s="322"/>
      <c r="E84" s="322"/>
      <c r="F84" s="323" t="s">
        <v>1032</v>
      </c>
      <c r="G84" s="322"/>
      <c r="H84" s="322" t="s">
        <v>1044</v>
      </c>
      <c r="I84" s="322" t="s">
        <v>1028</v>
      </c>
      <c r="J84" s="322">
        <v>20</v>
      </c>
      <c r="K84" s="312"/>
    </row>
    <row r="85" ht="15" customHeight="1">
      <c r="B85" s="321"/>
      <c r="C85" s="299" t="s">
        <v>1045</v>
      </c>
      <c r="D85" s="299"/>
      <c r="E85" s="299"/>
      <c r="F85" s="320" t="s">
        <v>1032</v>
      </c>
      <c r="G85" s="319"/>
      <c r="H85" s="299" t="s">
        <v>1046</v>
      </c>
      <c r="I85" s="299" t="s">
        <v>1028</v>
      </c>
      <c r="J85" s="299">
        <v>50</v>
      </c>
      <c r="K85" s="312"/>
    </row>
    <row r="86" ht="15" customHeight="1">
      <c r="B86" s="321"/>
      <c r="C86" s="299" t="s">
        <v>1047</v>
      </c>
      <c r="D86" s="299"/>
      <c r="E86" s="299"/>
      <c r="F86" s="320" t="s">
        <v>1032</v>
      </c>
      <c r="G86" s="319"/>
      <c r="H86" s="299" t="s">
        <v>1048</v>
      </c>
      <c r="I86" s="299" t="s">
        <v>1028</v>
      </c>
      <c r="J86" s="299">
        <v>20</v>
      </c>
      <c r="K86" s="312"/>
    </row>
    <row r="87" ht="15" customHeight="1">
      <c r="B87" s="321"/>
      <c r="C87" s="299" t="s">
        <v>1049</v>
      </c>
      <c r="D87" s="299"/>
      <c r="E87" s="299"/>
      <c r="F87" s="320" t="s">
        <v>1032</v>
      </c>
      <c r="G87" s="319"/>
      <c r="H87" s="299" t="s">
        <v>1050</v>
      </c>
      <c r="I87" s="299" t="s">
        <v>1028</v>
      </c>
      <c r="J87" s="299">
        <v>20</v>
      </c>
      <c r="K87" s="312"/>
    </row>
    <row r="88" ht="15" customHeight="1">
      <c r="B88" s="321"/>
      <c r="C88" s="299" t="s">
        <v>1051</v>
      </c>
      <c r="D88" s="299"/>
      <c r="E88" s="299"/>
      <c r="F88" s="320" t="s">
        <v>1032</v>
      </c>
      <c r="G88" s="319"/>
      <c r="H88" s="299" t="s">
        <v>1052</v>
      </c>
      <c r="I88" s="299" t="s">
        <v>1028</v>
      </c>
      <c r="J88" s="299">
        <v>50</v>
      </c>
      <c r="K88" s="312"/>
    </row>
    <row r="89" ht="15" customHeight="1">
      <c r="B89" s="321"/>
      <c r="C89" s="299" t="s">
        <v>1053</v>
      </c>
      <c r="D89" s="299"/>
      <c r="E89" s="299"/>
      <c r="F89" s="320" t="s">
        <v>1032</v>
      </c>
      <c r="G89" s="319"/>
      <c r="H89" s="299" t="s">
        <v>1053</v>
      </c>
      <c r="I89" s="299" t="s">
        <v>1028</v>
      </c>
      <c r="J89" s="299">
        <v>50</v>
      </c>
      <c r="K89" s="312"/>
    </row>
    <row r="90" ht="15" customHeight="1">
      <c r="B90" s="321"/>
      <c r="C90" s="299" t="s">
        <v>119</v>
      </c>
      <c r="D90" s="299"/>
      <c r="E90" s="299"/>
      <c r="F90" s="320" t="s">
        <v>1032</v>
      </c>
      <c r="G90" s="319"/>
      <c r="H90" s="299" t="s">
        <v>1054</v>
      </c>
      <c r="I90" s="299" t="s">
        <v>1028</v>
      </c>
      <c r="J90" s="299">
        <v>255</v>
      </c>
      <c r="K90" s="312"/>
    </row>
    <row r="91" ht="15" customHeight="1">
      <c r="B91" s="321"/>
      <c r="C91" s="299" t="s">
        <v>1055</v>
      </c>
      <c r="D91" s="299"/>
      <c r="E91" s="299"/>
      <c r="F91" s="320" t="s">
        <v>1026</v>
      </c>
      <c r="G91" s="319"/>
      <c r="H91" s="299" t="s">
        <v>1056</v>
      </c>
      <c r="I91" s="299" t="s">
        <v>1057</v>
      </c>
      <c r="J91" s="299"/>
      <c r="K91" s="312"/>
    </row>
    <row r="92" ht="15" customHeight="1">
      <c r="B92" s="321"/>
      <c r="C92" s="299" t="s">
        <v>1058</v>
      </c>
      <c r="D92" s="299"/>
      <c r="E92" s="299"/>
      <c r="F92" s="320" t="s">
        <v>1026</v>
      </c>
      <c r="G92" s="319"/>
      <c r="H92" s="299" t="s">
        <v>1059</v>
      </c>
      <c r="I92" s="299" t="s">
        <v>1060</v>
      </c>
      <c r="J92" s="299"/>
      <c r="K92" s="312"/>
    </row>
    <row r="93" ht="15" customHeight="1">
      <c r="B93" s="321"/>
      <c r="C93" s="299" t="s">
        <v>1061</v>
      </c>
      <c r="D93" s="299"/>
      <c r="E93" s="299"/>
      <c r="F93" s="320" t="s">
        <v>1026</v>
      </c>
      <c r="G93" s="319"/>
      <c r="H93" s="299" t="s">
        <v>1061</v>
      </c>
      <c r="I93" s="299" t="s">
        <v>1060</v>
      </c>
      <c r="J93" s="299"/>
      <c r="K93" s="312"/>
    </row>
    <row r="94" ht="15" customHeight="1">
      <c r="B94" s="321"/>
      <c r="C94" s="299" t="s">
        <v>38</v>
      </c>
      <c r="D94" s="299"/>
      <c r="E94" s="299"/>
      <c r="F94" s="320" t="s">
        <v>1026</v>
      </c>
      <c r="G94" s="319"/>
      <c r="H94" s="299" t="s">
        <v>1062</v>
      </c>
      <c r="I94" s="299" t="s">
        <v>1060</v>
      </c>
      <c r="J94" s="299"/>
      <c r="K94" s="312"/>
    </row>
    <row r="95" ht="15" customHeight="1">
      <c r="B95" s="321"/>
      <c r="C95" s="299" t="s">
        <v>48</v>
      </c>
      <c r="D95" s="299"/>
      <c r="E95" s="299"/>
      <c r="F95" s="320" t="s">
        <v>1026</v>
      </c>
      <c r="G95" s="319"/>
      <c r="H95" s="299" t="s">
        <v>1063</v>
      </c>
      <c r="I95" s="299" t="s">
        <v>1060</v>
      </c>
      <c r="J95" s="299"/>
      <c r="K95" s="312"/>
    </row>
    <row r="96" ht="15" customHeight="1">
      <c r="B96" s="324"/>
      <c r="C96" s="325"/>
      <c r="D96" s="325"/>
      <c r="E96" s="325"/>
      <c r="F96" s="325"/>
      <c r="G96" s="325"/>
      <c r="H96" s="325"/>
      <c r="I96" s="325"/>
      <c r="J96" s="325"/>
      <c r="K96" s="326"/>
    </row>
    <row r="97" ht="18.75" customHeight="1">
      <c r="B97" s="327"/>
      <c r="C97" s="328"/>
      <c r="D97" s="328"/>
      <c r="E97" s="328"/>
      <c r="F97" s="328"/>
      <c r="G97" s="328"/>
      <c r="H97" s="328"/>
      <c r="I97" s="328"/>
      <c r="J97" s="328"/>
      <c r="K97" s="327"/>
    </row>
    <row r="98" ht="18.75" customHeight="1">
      <c r="B98" s="306"/>
      <c r="C98" s="306"/>
      <c r="D98" s="306"/>
      <c r="E98" s="306"/>
      <c r="F98" s="306"/>
      <c r="G98" s="306"/>
      <c r="H98" s="306"/>
      <c r="I98" s="306"/>
      <c r="J98" s="306"/>
      <c r="K98" s="306"/>
    </row>
    <row r="99" ht="7.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9"/>
    </row>
    <row r="100" ht="45" customHeight="1">
      <c r="B100" s="310"/>
      <c r="C100" s="311" t="s">
        <v>1064</v>
      </c>
      <c r="D100" s="311"/>
      <c r="E100" s="311"/>
      <c r="F100" s="311"/>
      <c r="G100" s="311"/>
      <c r="H100" s="311"/>
      <c r="I100" s="311"/>
      <c r="J100" s="311"/>
      <c r="K100" s="312"/>
    </row>
    <row r="101" ht="17.25" customHeight="1">
      <c r="B101" s="310"/>
      <c r="C101" s="313" t="s">
        <v>1020</v>
      </c>
      <c r="D101" s="313"/>
      <c r="E101" s="313"/>
      <c r="F101" s="313" t="s">
        <v>1021</v>
      </c>
      <c r="G101" s="314"/>
      <c r="H101" s="313" t="s">
        <v>114</v>
      </c>
      <c r="I101" s="313" t="s">
        <v>57</v>
      </c>
      <c r="J101" s="313" t="s">
        <v>1022</v>
      </c>
      <c r="K101" s="312"/>
    </row>
    <row r="102" ht="17.25" customHeight="1">
      <c r="B102" s="310"/>
      <c r="C102" s="315" t="s">
        <v>1023</v>
      </c>
      <c r="D102" s="315"/>
      <c r="E102" s="315"/>
      <c r="F102" s="316" t="s">
        <v>1024</v>
      </c>
      <c r="G102" s="317"/>
      <c r="H102" s="315"/>
      <c r="I102" s="315"/>
      <c r="J102" s="315" t="s">
        <v>1025</v>
      </c>
      <c r="K102" s="312"/>
    </row>
    <row r="103" ht="5.25" customHeight="1">
      <c r="B103" s="310"/>
      <c r="C103" s="313"/>
      <c r="D103" s="313"/>
      <c r="E103" s="313"/>
      <c r="F103" s="313"/>
      <c r="G103" s="329"/>
      <c r="H103" s="313"/>
      <c r="I103" s="313"/>
      <c r="J103" s="313"/>
      <c r="K103" s="312"/>
    </row>
    <row r="104" ht="15" customHeight="1">
      <c r="B104" s="310"/>
      <c r="C104" s="299" t="s">
        <v>53</v>
      </c>
      <c r="D104" s="318"/>
      <c r="E104" s="318"/>
      <c r="F104" s="320" t="s">
        <v>1026</v>
      </c>
      <c r="G104" s="329"/>
      <c r="H104" s="299" t="s">
        <v>1065</v>
      </c>
      <c r="I104" s="299" t="s">
        <v>1028</v>
      </c>
      <c r="J104" s="299">
        <v>20</v>
      </c>
      <c r="K104" s="312"/>
    </row>
    <row r="105" ht="15" customHeight="1">
      <c r="B105" s="310"/>
      <c r="C105" s="299" t="s">
        <v>1029</v>
      </c>
      <c r="D105" s="299"/>
      <c r="E105" s="299"/>
      <c r="F105" s="320" t="s">
        <v>1026</v>
      </c>
      <c r="G105" s="299"/>
      <c r="H105" s="299" t="s">
        <v>1065</v>
      </c>
      <c r="I105" s="299" t="s">
        <v>1028</v>
      </c>
      <c r="J105" s="299">
        <v>120</v>
      </c>
      <c r="K105" s="312"/>
    </row>
    <row r="106" ht="15" customHeight="1">
      <c r="B106" s="321"/>
      <c r="C106" s="299" t="s">
        <v>1031</v>
      </c>
      <c r="D106" s="299"/>
      <c r="E106" s="299"/>
      <c r="F106" s="320" t="s">
        <v>1032</v>
      </c>
      <c r="G106" s="299"/>
      <c r="H106" s="299" t="s">
        <v>1065</v>
      </c>
      <c r="I106" s="299" t="s">
        <v>1028</v>
      </c>
      <c r="J106" s="299">
        <v>50</v>
      </c>
      <c r="K106" s="312"/>
    </row>
    <row r="107" ht="15" customHeight="1">
      <c r="B107" s="321"/>
      <c r="C107" s="299" t="s">
        <v>1034</v>
      </c>
      <c r="D107" s="299"/>
      <c r="E107" s="299"/>
      <c r="F107" s="320" t="s">
        <v>1026</v>
      </c>
      <c r="G107" s="299"/>
      <c r="H107" s="299" t="s">
        <v>1065</v>
      </c>
      <c r="I107" s="299" t="s">
        <v>1036</v>
      </c>
      <c r="J107" s="299"/>
      <c r="K107" s="312"/>
    </row>
    <row r="108" ht="15" customHeight="1">
      <c r="B108" s="321"/>
      <c r="C108" s="299" t="s">
        <v>1045</v>
      </c>
      <c r="D108" s="299"/>
      <c r="E108" s="299"/>
      <c r="F108" s="320" t="s">
        <v>1032</v>
      </c>
      <c r="G108" s="299"/>
      <c r="H108" s="299" t="s">
        <v>1065</v>
      </c>
      <c r="I108" s="299" t="s">
        <v>1028</v>
      </c>
      <c r="J108" s="299">
        <v>50</v>
      </c>
      <c r="K108" s="312"/>
    </row>
    <row r="109" ht="15" customHeight="1">
      <c r="B109" s="321"/>
      <c r="C109" s="299" t="s">
        <v>1053</v>
      </c>
      <c r="D109" s="299"/>
      <c r="E109" s="299"/>
      <c r="F109" s="320" t="s">
        <v>1032</v>
      </c>
      <c r="G109" s="299"/>
      <c r="H109" s="299" t="s">
        <v>1065</v>
      </c>
      <c r="I109" s="299" t="s">
        <v>1028</v>
      </c>
      <c r="J109" s="299">
        <v>50</v>
      </c>
      <c r="K109" s="312"/>
    </row>
    <row r="110" ht="15" customHeight="1">
      <c r="B110" s="321"/>
      <c r="C110" s="299" t="s">
        <v>1051</v>
      </c>
      <c r="D110" s="299"/>
      <c r="E110" s="299"/>
      <c r="F110" s="320" t="s">
        <v>1032</v>
      </c>
      <c r="G110" s="299"/>
      <c r="H110" s="299" t="s">
        <v>1065</v>
      </c>
      <c r="I110" s="299" t="s">
        <v>1028</v>
      </c>
      <c r="J110" s="299">
        <v>50</v>
      </c>
      <c r="K110" s="312"/>
    </row>
    <row r="111" ht="15" customHeight="1">
      <c r="B111" s="321"/>
      <c r="C111" s="299" t="s">
        <v>53</v>
      </c>
      <c r="D111" s="299"/>
      <c r="E111" s="299"/>
      <c r="F111" s="320" t="s">
        <v>1026</v>
      </c>
      <c r="G111" s="299"/>
      <c r="H111" s="299" t="s">
        <v>1066</v>
      </c>
      <c r="I111" s="299" t="s">
        <v>1028</v>
      </c>
      <c r="J111" s="299">
        <v>20</v>
      </c>
      <c r="K111" s="312"/>
    </row>
    <row r="112" ht="15" customHeight="1">
      <c r="B112" s="321"/>
      <c r="C112" s="299" t="s">
        <v>1067</v>
      </c>
      <c r="D112" s="299"/>
      <c r="E112" s="299"/>
      <c r="F112" s="320" t="s">
        <v>1026</v>
      </c>
      <c r="G112" s="299"/>
      <c r="H112" s="299" t="s">
        <v>1068</v>
      </c>
      <c r="I112" s="299" t="s">
        <v>1028</v>
      </c>
      <c r="J112" s="299">
        <v>120</v>
      </c>
      <c r="K112" s="312"/>
    </row>
    <row r="113" ht="15" customHeight="1">
      <c r="B113" s="321"/>
      <c r="C113" s="299" t="s">
        <v>38</v>
      </c>
      <c r="D113" s="299"/>
      <c r="E113" s="299"/>
      <c r="F113" s="320" t="s">
        <v>1026</v>
      </c>
      <c r="G113" s="299"/>
      <c r="H113" s="299" t="s">
        <v>1069</v>
      </c>
      <c r="I113" s="299" t="s">
        <v>1060</v>
      </c>
      <c r="J113" s="299"/>
      <c r="K113" s="312"/>
    </row>
    <row r="114" ht="15" customHeight="1">
      <c r="B114" s="321"/>
      <c r="C114" s="299" t="s">
        <v>48</v>
      </c>
      <c r="D114" s="299"/>
      <c r="E114" s="299"/>
      <c r="F114" s="320" t="s">
        <v>1026</v>
      </c>
      <c r="G114" s="299"/>
      <c r="H114" s="299" t="s">
        <v>1070</v>
      </c>
      <c r="I114" s="299" t="s">
        <v>1060</v>
      </c>
      <c r="J114" s="299"/>
      <c r="K114" s="312"/>
    </row>
    <row r="115" ht="15" customHeight="1">
      <c r="B115" s="321"/>
      <c r="C115" s="299" t="s">
        <v>57</v>
      </c>
      <c r="D115" s="299"/>
      <c r="E115" s="299"/>
      <c r="F115" s="320" t="s">
        <v>1026</v>
      </c>
      <c r="G115" s="299"/>
      <c r="H115" s="299" t="s">
        <v>1071</v>
      </c>
      <c r="I115" s="299" t="s">
        <v>1072</v>
      </c>
      <c r="J115" s="299"/>
      <c r="K115" s="312"/>
    </row>
    <row r="116" ht="15" customHeight="1">
      <c r="B116" s="324"/>
      <c r="C116" s="330"/>
      <c r="D116" s="330"/>
      <c r="E116" s="330"/>
      <c r="F116" s="330"/>
      <c r="G116" s="330"/>
      <c r="H116" s="330"/>
      <c r="I116" s="330"/>
      <c r="J116" s="330"/>
      <c r="K116" s="326"/>
    </row>
    <row r="117" ht="18.75" customHeight="1">
      <c r="B117" s="331"/>
      <c r="C117" s="295"/>
      <c r="D117" s="295"/>
      <c r="E117" s="295"/>
      <c r="F117" s="332"/>
      <c r="G117" s="295"/>
      <c r="H117" s="295"/>
      <c r="I117" s="295"/>
      <c r="J117" s="295"/>
      <c r="K117" s="331"/>
    </row>
    <row r="118" ht="18.75" customHeight="1">
      <c r="B118" s="306"/>
      <c r="C118" s="306"/>
      <c r="D118" s="306"/>
      <c r="E118" s="306"/>
      <c r="F118" s="306"/>
      <c r="G118" s="306"/>
      <c r="H118" s="306"/>
      <c r="I118" s="306"/>
      <c r="J118" s="306"/>
      <c r="K118" s="306"/>
    </row>
    <row r="119" ht="7.5" customHeight="1">
      <c r="B119" s="333"/>
      <c r="C119" s="334"/>
      <c r="D119" s="334"/>
      <c r="E119" s="334"/>
      <c r="F119" s="334"/>
      <c r="G119" s="334"/>
      <c r="H119" s="334"/>
      <c r="I119" s="334"/>
      <c r="J119" s="334"/>
      <c r="K119" s="335"/>
    </row>
    <row r="120" ht="45" customHeight="1">
      <c r="B120" s="336"/>
      <c r="C120" s="289" t="s">
        <v>1073</v>
      </c>
      <c r="D120" s="289"/>
      <c r="E120" s="289"/>
      <c r="F120" s="289"/>
      <c r="G120" s="289"/>
      <c r="H120" s="289"/>
      <c r="I120" s="289"/>
      <c r="J120" s="289"/>
      <c r="K120" s="337"/>
    </row>
    <row r="121" ht="17.25" customHeight="1">
      <c r="B121" s="338"/>
      <c r="C121" s="313" t="s">
        <v>1020</v>
      </c>
      <c r="D121" s="313"/>
      <c r="E121" s="313"/>
      <c r="F121" s="313" t="s">
        <v>1021</v>
      </c>
      <c r="G121" s="314"/>
      <c r="H121" s="313" t="s">
        <v>114</v>
      </c>
      <c r="I121" s="313" t="s">
        <v>57</v>
      </c>
      <c r="J121" s="313" t="s">
        <v>1022</v>
      </c>
      <c r="K121" s="339"/>
    </row>
    <row r="122" ht="17.25" customHeight="1">
      <c r="B122" s="338"/>
      <c r="C122" s="315" t="s">
        <v>1023</v>
      </c>
      <c r="D122" s="315"/>
      <c r="E122" s="315"/>
      <c r="F122" s="316" t="s">
        <v>1024</v>
      </c>
      <c r="G122" s="317"/>
      <c r="H122" s="315"/>
      <c r="I122" s="315"/>
      <c r="J122" s="315" t="s">
        <v>1025</v>
      </c>
      <c r="K122" s="339"/>
    </row>
    <row r="123" ht="5.25" customHeight="1">
      <c r="B123" s="340"/>
      <c r="C123" s="318"/>
      <c r="D123" s="318"/>
      <c r="E123" s="318"/>
      <c r="F123" s="318"/>
      <c r="G123" s="299"/>
      <c r="H123" s="318"/>
      <c r="I123" s="318"/>
      <c r="J123" s="318"/>
      <c r="K123" s="341"/>
    </row>
    <row r="124" ht="15" customHeight="1">
      <c r="B124" s="340"/>
      <c r="C124" s="299" t="s">
        <v>1029</v>
      </c>
      <c r="D124" s="318"/>
      <c r="E124" s="318"/>
      <c r="F124" s="320" t="s">
        <v>1026</v>
      </c>
      <c r="G124" s="299"/>
      <c r="H124" s="299" t="s">
        <v>1065</v>
      </c>
      <c r="I124" s="299" t="s">
        <v>1028</v>
      </c>
      <c r="J124" s="299">
        <v>120</v>
      </c>
      <c r="K124" s="342"/>
    </row>
    <row r="125" ht="15" customHeight="1">
      <c r="B125" s="340"/>
      <c r="C125" s="299" t="s">
        <v>1074</v>
      </c>
      <c r="D125" s="299"/>
      <c r="E125" s="299"/>
      <c r="F125" s="320" t="s">
        <v>1026</v>
      </c>
      <c r="G125" s="299"/>
      <c r="H125" s="299" t="s">
        <v>1075</v>
      </c>
      <c r="I125" s="299" t="s">
        <v>1028</v>
      </c>
      <c r="J125" s="299" t="s">
        <v>1076</v>
      </c>
      <c r="K125" s="342"/>
    </row>
    <row r="126" ht="15" customHeight="1">
      <c r="B126" s="340"/>
      <c r="C126" s="299" t="s">
        <v>975</v>
      </c>
      <c r="D126" s="299"/>
      <c r="E126" s="299"/>
      <c r="F126" s="320" t="s">
        <v>1026</v>
      </c>
      <c r="G126" s="299"/>
      <c r="H126" s="299" t="s">
        <v>1077</v>
      </c>
      <c r="I126" s="299" t="s">
        <v>1028</v>
      </c>
      <c r="J126" s="299" t="s">
        <v>1076</v>
      </c>
      <c r="K126" s="342"/>
    </row>
    <row r="127" ht="15" customHeight="1">
      <c r="B127" s="340"/>
      <c r="C127" s="299" t="s">
        <v>1037</v>
      </c>
      <c r="D127" s="299"/>
      <c r="E127" s="299"/>
      <c r="F127" s="320" t="s">
        <v>1032</v>
      </c>
      <c r="G127" s="299"/>
      <c r="H127" s="299" t="s">
        <v>1038</v>
      </c>
      <c r="I127" s="299" t="s">
        <v>1028</v>
      </c>
      <c r="J127" s="299">
        <v>15</v>
      </c>
      <c r="K127" s="342"/>
    </row>
    <row r="128" ht="15" customHeight="1">
      <c r="B128" s="340"/>
      <c r="C128" s="322" t="s">
        <v>1039</v>
      </c>
      <c r="D128" s="322"/>
      <c r="E128" s="322"/>
      <c r="F128" s="323" t="s">
        <v>1032</v>
      </c>
      <c r="G128" s="322"/>
      <c r="H128" s="322" t="s">
        <v>1040</v>
      </c>
      <c r="I128" s="322" t="s">
        <v>1028</v>
      </c>
      <c r="J128" s="322">
        <v>15</v>
      </c>
      <c r="K128" s="342"/>
    </row>
    <row r="129" ht="15" customHeight="1">
      <c r="B129" s="340"/>
      <c r="C129" s="322" t="s">
        <v>1041</v>
      </c>
      <c r="D129" s="322"/>
      <c r="E129" s="322"/>
      <c r="F129" s="323" t="s">
        <v>1032</v>
      </c>
      <c r="G129" s="322"/>
      <c r="H129" s="322" t="s">
        <v>1042</v>
      </c>
      <c r="I129" s="322" t="s">
        <v>1028</v>
      </c>
      <c r="J129" s="322">
        <v>20</v>
      </c>
      <c r="K129" s="342"/>
    </row>
    <row r="130" ht="15" customHeight="1">
      <c r="B130" s="340"/>
      <c r="C130" s="322" t="s">
        <v>1043</v>
      </c>
      <c r="D130" s="322"/>
      <c r="E130" s="322"/>
      <c r="F130" s="323" t="s">
        <v>1032</v>
      </c>
      <c r="G130" s="322"/>
      <c r="H130" s="322" t="s">
        <v>1044</v>
      </c>
      <c r="I130" s="322" t="s">
        <v>1028</v>
      </c>
      <c r="J130" s="322">
        <v>20</v>
      </c>
      <c r="K130" s="342"/>
    </row>
    <row r="131" ht="15" customHeight="1">
      <c r="B131" s="340"/>
      <c r="C131" s="299" t="s">
        <v>1031</v>
      </c>
      <c r="D131" s="299"/>
      <c r="E131" s="299"/>
      <c r="F131" s="320" t="s">
        <v>1032</v>
      </c>
      <c r="G131" s="299"/>
      <c r="H131" s="299" t="s">
        <v>1065</v>
      </c>
      <c r="I131" s="299" t="s">
        <v>1028</v>
      </c>
      <c r="J131" s="299">
        <v>50</v>
      </c>
      <c r="K131" s="342"/>
    </row>
    <row r="132" ht="15" customHeight="1">
      <c r="B132" s="340"/>
      <c r="C132" s="299" t="s">
        <v>1045</v>
      </c>
      <c r="D132" s="299"/>
      <c r="E132" s="299"/>
      <c r="F132" s="320" t="s">
        <v>1032</v>
      </c>
      <c r="G132" s="299"/>
      <c r="H132" s="299" t="s">
        <v>1065</v>
      </c>
      <c r="I132" s="299" t="s">
        <v>1028</v>
      </c>
      <c r="J132" s="299">
        <v>50</v>
      </c>
      <c r="K132" s="342"/>
    </row>
    <row r="133" ht="15" customHeight="1">
      <c r="B133" s="340"/>
      <c r="C133" s="299" t="s">
        <v>1051</v>
      </c>
      <c r="D133" s="299"/>
      <c r="E133" s="299"/>
      <c r="F133" s="320" t="s">
        <v>1032</v>
      </c>
      <c r="G133" s="299"/>
      <c r="H133" s="299" t="s">
        <v>1065</v>
      </c>
      <c r="I133" s="299" t="s">
        <v>1028</v>
      </c>
      <c r="J133" s="299">
        <v>50</v>
      </c>
      <c r="K133" s="342"/>
    </row>
    <row r="134" ht="15" customHeight="1">
      <c r="B134" s="340"/>
      <c r="C134" s="299" t="s">
        <v>1053</v>
      </c>
      <c r="D134" s="299"/>
      <c r="E134" s="299"/>
      <c r="F134" s="320" t="s">
        <v>1032</v>
      </c>
      <c r="G134" s="299"/>
      <c r="H134" s="299" t="s">
        <v>1065</v>
      </c>
      <c r="I134" s="299" t="s">
        <v>1028</v>
      </c>
      <c r="J134" s="299">
        <v>50</v>
      </c>
      <c r="K134" s="342"/>
    </row>
    <row r="135" ht="15" customHeight="1">
      <c r="B135" s="340"/>
      <c r="C135" s="299" t="s">
        <v>119</v>
      </c>
      <c r="D135" s="299"/>
      <c r="E135" s="299"/>
      <c r="F135" s="320" t="s">
        <v>1032</v>
      </c>
      <c r="G135" s="299"/>
      <c r="H135" s="299" t="s">
        <v>1078</v>
      </c>
      <c r="I135" s="299" t="s">
        <v>1028</v>
      </c>
      <c r="J135" s="299">
        <v>255</v>
      </c>
      <c r="K135" s="342"/>
    </row>
    <row r="136" ht="15" customHeight="1">
      <c r="B136" s="340"/>
      <c r="C136" s="299" t="s">
        <v>1055</v>
      </c>
      <c r="D136" s="299"/>
      <c r="E136" s="299"/>
      <c r="F136" s="320" t="s">
        <v>1026</v>
      </c>
      <c r="G136" s="299"/>
      <c r="H136" s="299" t="s">
        <v>1079</v>
      </c>
      <c r="I136" s="299" t="s">
        <v>1057</v>
      </c>
      <c r="J136" s="299"/>
      <c r="K136" s="342"/>
    </row>
    <row r="137" ht="15" customHeight="1">
      <c r="B137" s="340"/>
      <c r="C137" s="299" t="s">
        <v>1058</v>
      </c>
      <c r="D137" s="299"/>
      <c r="E137" s="299"/>
      <c r="F137" s="320" t="s">
        <v>1026</v>
      </c>
      <c r="G137" s="299"/>
      <c r="H137" s="299" t="s">
        <v>1080</v>
      </c>
      <c r="I137" s="299" t="s">
        <v>1060</v>
      </c>
      <c r="J137" s="299"/>
      <c r="K137" s="342"/>
    </row>
    <row r="138" ht="15" customHeight="1">
      <c r="B138" s="340"/>
      <c r="C138" s="299" t="s">
        <v>1061</v>
      </c>
      <c r="D138" s="299"/>
      <c r="E138" s="299"/>
      <c r="F138" s="320" t="s">
        <v>1026</v>
      </c>
      <c r="G138" s="299"/>
      <c r="H138" s="299" t="s">
        <v>1061</v>
      </c>
      <c r="I138" s="299" t="s">
        <v>1060</v>
      </c>
      <c r="J138" s="299"/>
      <c r="K138" s="342"/>
    </row>
    <row r="139" ht="15" customHeight="1">
      <c r="B139" s="340"/>
      <c r="C139" s="299" t="s">
        <v>38</v>
      </c>
      <c r="D139" s="299"/>
      <c r="E139" s="299"/>
      <c r="F139" s="320" t="s">
        <v>1026</v>
      </c>
      <c r="G139" s="299"/>
      <c r="H139" s="299" t="s">
        <v>1081</v>
      </c>
      <c r="I139" s="299" t="s">
        <v>1060</v>
      </c>
      <c r="J139" s="299"/>
      <c r="K139" s="342"/>
    </row>
    <row r="140" ht="15" customHeight="1">
      <c r="B140" s="340"/>
      <c r="C140" s="299" t="s">
        <v>1082</v>
      </c>
      <c r="D140" s="299"/>
      <c r="E140" s="299"/>
      <c r="F140" s="320" t="s">
        <v>1026</v>
      </c>
      <c r="G140" s="299"/>
      <c r="H140" s="299" t="s">
        <v>1083</v>
      </c>
      <c r="I140" s="299" t="s">
        <v>1060</v>
      </c>
      <c r="J140" s="299"/>
      <c r="K140" s="342"/>
    </row>
    <row r="141" ht="15" customHeight="1">
      <c r="B141" s="343"/>
      <c r="C141" s="344"/>
      <c r="D141" s="344"/>
      <c r="E141" s="344"/>
      <c r="F141" s="344"/>
      <c r="G141" s="344"/>
      <c r="H141" s="344"/>
      <c r="I141" s="344"/>
      <c r="J141" s="344"/>
      <c r="K141" s="345"/>
    </row>
    <row r="142" ht="18.75" customHeight="1">
      <c r="B142" s="295"/>
      <c r="C142" s="295"/>
      <c r="D142" s="295"/>
      <c r="E142" s="295"/>
      <c r="F142" s="332"/>
      <c r="G142" s="295"/>
      <c r="H142" s="295"/>
      <c r="I142" s="295"/>
      <c r="J142" s="295"/>
      <c r="K142" s="295"/>
    </row>
    <row r="143" ht="18.75" customHeight="1">
      <c r="B143" s="306"/>
      <c r="C143" s="306"/>
      <c r="D143" s="306"/>
      <c r="E143" s="306"/>
      <c r="F143" s="306"/>
      <c r="G143" s="306"/>
      <c r="H143" s="306"/>
      <c r="I143" s="306"/>
      <c r="J143" s="306"/>
      <c r="K143" s="306"/>
    </row>
    <row r="144" ht="7.5" customHeight="1">
      <c r="B144" s="307"/>
      <c r="C144" s="308"/>
      <c r="D144" s="308"/>
      <c r="E144" s="308"/>
      <c r="F144" s="308"/>
      <c r="G144" s="308"/>
      <c r="H144" s="308"/>
      <c r="I144" s="308"/>
      <c r="J144" s="308"/>
      <c r="K144" s="309"/>
    </row>
    <row r="145" ht="45" customHeight="1">
      <c r="B145" s="310"/>
      <c r="C145" s="311" t="s">
        <v>1084</v>
      </c>
      <c r="D145" s="311"/>
      <c r="E145" s="311"/>
      <c r="F145" s="311"/>
      <c r="G145" s="311"/>
      <c r="H145" s="311"/>
      <c r="I145" s="311"/>
      <c r="J145" s="311"/>
      <c r="K145" s="312"/>
    </row>
    <row r="146" ht="17.25" customHeight="1">
      <c r="B146" s="310"/>
      <c r="C146" s="313" t="s">
        <v>1020</v>
      </c>
      <c r="D146" s="313"/>
      <c r="E146" s="313"/>
      <c r="F146" s="313" t="s">
        <v>1021</v>
      </c>
      <c r="G146" s="314"/>
      <c r="H146" s="313" t="s">
        <v>114</v>
      </c>
      <c r="I146" s="313" t="s">
        <v>57</v>
      </c>
      <c r="J146" s="313" t="s">
        <v>1022</v>
      </c>
      <c r="K146" s="312"/>
    </row>
    <row r="147" ht="17.25" customHeight="1">
      <c r="B147" s="310"/>
      <c r="C147" s="315" t="s">
        <v>1023</v>
      </c>
      <c r="D147" s="315"/>
      <c r="E147" s="315"/>
      <c r="F147" s="316" t="s">
        <v>1024</v>
      </c>
      <c r="G147" s="317"/>
      <c r="H147" s="315"/>
      <c r="I147" s="315"/>
      <c r="J147" s="315" t="s">
        <v>1025</v>
      </c>
      <c r="K147" s="312"/>
    </row>
    <row r="148" ht="5.25" customHeight="1">
      <c r="B148" s="321"/>
      <c r="C148" s="318"/>
      <c r="D148" s="318"/>
      <c r="E148" s="318"/>
      <c r="F148" s="318"/>
      <c r="G148" s="319"/>
      <c r="H148" s="318"/>
      <c r="I148" s="318"/>
      <c r="J148" s="318"/>
      <c r="K148" s="342"/>
    </row>
    <row r="149" ht="15" customHeight="1">
      <c r="B149" s="321"/>
      <c r="C149" s="346" t="s">
        <v>1029</v>
      </c>
      <c r="D149" s="299"/>
      <c r="E149" s="299"/>
      <c r="F149" s="347" t="s">
        <v>1026</v>
      </c>
      <c r="G149" s="299"/>
      <c r="H149" s="346" t="s">
        <v>1065</v>
      </c>
      <c r="I149" s="346" t="s">
        <v>1028</v>
      </c>
      <c r="J149" s="346">
        <v>120</v>
      </c>
      <c r="K149" s="342"/>
    </row>
    <row r="150" ht="15" customHeight="1">
      <c r="B150" s="321"/>
      <c r="C150" s="346" t="s">
        <v>1074</v>
      </c>
      <c r="D150" s="299"/>
      <c r="E150" s="299"/>
      <c r="F150" s="347" t="s">
        <v>1026</v>
      </c>
      <c r="G150" s="299"/>
      <c r="H150" s="346" t="s">
        <v>1085</v>
      </c>
      <c r="I150" s="346" t="s">
        <v>1028</v>
      </c>
      <c r="J150" s="346" t="s">
        <v>1076</v>
      </c>
      <c r="K150" s="342"/>
    </row>
    <row r="151" ht="15" customHeight="1">
      <c r="B151" s="321"/>
      <c r="C151" s="346" t="s">
        <v>975</v>
      </c>
      <c r="D151" s="299"/>
      <c r="E151" s="299"/>
      <c r="F151" s="347" t="s">
        <v>1026</v>
      </c>
      <c r="G151" s="299"/>
      <c r="H151" s="346" t="s">
        <v>1086</v>
      </c>
      <c r="I151" s="346" t="s">
        <v>1028</v>
      </c>
      <c r="J151" s="346" t="s">
        <v>1076</v>
      </c>
      <c r="K151" s="342"/>
    </row>
    <row r="152" ht="15" customHeight="1">
      <c r="B152" s="321"/>
      <c r="C152" s="346" t="s">
        <v>1031</v>
      </c>
      <c r="D152" s="299"/>
      <c r="E152" s="299"/>
      <c r="F152" s="347" t="s">
        <v>1032</v>
      </c>
      <c r="G152" s="299"/>
      <c r="H152" s="346" t="s">
        <v>1065</v>
      </c>
      <c r="I152" s="346" t="s">
        <v>1028</v>
      </c>
      <c r="J152" s="346">
        <v>50</v>
      </c>
      <c r="K152" s="342"/>
    </row>
    <row r="153" ht="15" customHeight="1">
      <c r="B153" s="321"/>
      <c r="C153" s="346" t="s">
        <v>1034</v>
      </c>
      <c r="D153" s="299"/>
      <c r="E153" s="299"/>
      <c r="F153" s="347" t="s">
        <v>1026</v>
      </c>
      <c r="G153" s="299"/>
      <c r="H153" s="346" t="s">
        <v>1065</v>
      </c>
      <c r="I153" s="346" t="s">
        <v>1036</v>
      </c>
      <c r="J153" s="346"/>
      <c r="K153" s="342"/>
    </row>
    <row r="154" ht="15" customHeight="1">
      <c r="B154" s="321"/>
      <c r="C154" s="346" t="s">
        <v>1045</v>
      </c>
      <c r="D154" s="299"/>
      <c r="E154" s="299"/>
      <c r="F154" s="347" t="s">
        <v>1032</v>
      </c>
      <c r="G154" s="299"/>
      <c r="H154" s="346" t="s">
        <v>1065</v>
      </c>
      <c r="I154" s="346" t="s">
        <v>1028</v>
      </c>
      <c r="J154" s="346">
        <v>50</v>
      </c>
      <c r="K154" s="342"/>
    </row>
    <row r="155" ht="15" customHeight="1">
      <c r="B155" s="321"/>
      <c r="C155" s="346" t="s">
        <v>1053</v>
      </c>
      <c r="D155" s="299"/>
      <c r="E155" s="299"/>
      <c r="F155" s="347" t="s">
        <v>1032</v>
      </c>
      <c r="G155" s="299"/>
      <c r="H155" s="346" t="s">
        <v>1065</v>
      </c>
      <c r="I155" s="346" t="s">
        <v>1028</v>
      </c>
      <c r="J155" s="346">
        <v>50</v>
      </c>
      <c r="K155" s="342"/>
    </row>
    <row r="156" ht="15" customHeight="1">
      <c r="B156" s="321"/>
      <c r="C156" s="346" t="s">
        <v>1051</v>
      </c>
      <c r="D156" s="299"/>
      <c r="E156" s="299"/>
      <c r="F156" s="347" t="s">
        <v>1032</v>
      </c>
      <c r="G156" s="299"/>
      <c r="H156" s="346" t="s">
        <v>1065</v>
      </c>
      <c r="I156" s="346" t="s">
        <v>1028</v>
      </c>
      <c r="J156" s="346">
        <v>50</v>
      </c>
      <c r="K156" s="342"/>
    </row>
    <row r="157" ht="15" customHeight="1">
      <c r="B157" s="321"/>
      <c r="C157" s="346" t="s">
        <v>98</v>
      </c>
      <c r="D157" s="299"/>
      <c r="E157" s="299"/>
      <c r="F157" s="347" t="s">
        <v>1026</v>
      </c>
      <c r="G157" s="299"/>
      <c r="H157" s="346" t="s">
        <v>1087</v>
      </c>
      <c r="I157" s="346" t="s">
        <v>1028</v>
      </c>
      <c r="J157" s="346" t="s">
        <v>1088</v>
      </c>
      <c r="K157" s="342"/>
    </row>
    <row r="158" ht="15" customHeight="1">
      <c r="B158" s="321"/>
      <c r="C158" s="346" t="s">
        <v>1089</v>
      </c>
      <c r="D158" s="299"/>
      <c r="E158" s="299"/>
      <c r="F158" s="347" t="s">
        <v>1026</v>
      </c>
      <c r="G158" s="299"/>
      <c r="H158" s="346" t="s">
        <v>1090</v>
      </c>
      <c r="I158" s="346" t="s">
        <v>1060</v>
      </c>
      <c r="J158" s="346"/>
      <c r="K158" s="342"/>
    </row>
    <row r="159" ht="15" customHeight="1">
      <c r="B159" s="348"/>
      <c r="C159" s="330"/>
      <c r="D159" s="330"/>
      <c r="E159" s="330"/>
      <c r="F159" s="330"/>
      <c r="G159" s="330"/>
      <c r="H159" s="330"/>
      <c r="I159" s="330"/>
      <c r="J159" s="330"/>
      <c r="K159" s="349"/>
    </row>
    <row r="160" ht="18.75" customHeight="1">
      <c r="B160" s="295"/>
      <c r="C160" s="299"/>
      <c r="D160" s="299"/>
      <c r="E160" s="299"/>
      <c r="F160" s="320"/>
      <c r="G160" s="299"/>
      <c r="H160" s="299"/>
      <c r="I160" s="299"/>
      <c r="J160" s="299"/>
      <c r="K160" s="295"/>
    </row>
    <row r="161" ht="18.75" customHeight="1">
      <c r="B161" s="306"/>
      <c r="C161" s="306"/>
      <c r="D161" s="306"/>
      <c r="E161" s="306"/>
      <c r="F161" s="306"/>
      <c r="G161" s="306"/>
      <c r="H161" s="306"/>
      <c r="I161" s="306"/>
      <c r="J161" s="306"/>
      <c r="K161" s="306"/>
    </row>
    <row r="162" ht="7.5" customHeight="1">
      <c r="B162" s="285"/>
      <c r="C162" s="286"/>
      <c r="D162" s="286"/>
      <c r="E162" s="286"/>
      <c r="F162" s="286"/>
      <c r="G162" s="286"/>
      <c r="H162" s="286"/>
      <c r="I162" s="286"/>
      <c r="J162" s="286"/>
      <c r="K162" s="287"/>
    </row>
    <row r="163" ht="45" customHeight="1">
      <c r="B163" s="288"/>
      <c r="C163" s="289" t="s">
        <v>1091</v>
      </c>
      <c r="D163" s="289"/>
      <c r="E163" s="289"/>
      <c r="F163" s="289"/>
      <c r="G163" s="289"/>
      <c r="H163" s="289"/>
      <c r="I163" s="289"/>
      <c r="J163" s="289"/>
      <c r="K163" s="290"/>
    </row>
    <row r="164" ht="17.25" customHeight="1">
      <c r="B164" s="288"/>
      <c r="C164" s="313" t="s">
        <v>1020</v>
      </c>
      <c r="D164" s="313"/>
      <c r="E164" s="313"/>
      <c r="F164" s="313" t="s">
        <v>1021</v>
      </c>
      <c r="G164" s="350"/>
      <c r="H164" s="351" t="s">
        <v>114</v>
      </c>
      <c r="I164" s="351" t="s">
        <v>57</v>
      </c>
      <c r="J164" s="313" t="s">
        <v>1022</v>
      </c>
      <c r="K164" s="290"/>
    </row>
    <row r="165" ht="17.25" customHeight="1">
      <c r="B165" s="291"/>
      <c r="C165" s="315" t="s">
        <v>1023</v>
      </c>
      <c r="D165" s="315"/>
      <c r="E165" s="315"/>
      <c r="F165" s="316" t="s">
        <v>1024</v>
      </c>
      <c r="G165" s="352"/>
      <c r="H165" s="353"/>
      <c r="I165" s="353"/>
      <c r="J165" s="315" t="s">
        <v>1025</v>
      </c>
      <c r="K165" s="293"/>
    </row>
    <row r="166" ht="5.25" customHeight="1">
      <c r="B166" s="321"/>
      <c r="C166" s="318"/>
      <c r="D166" s="318"/>
      <c r="E166" s="318"/>
      <c r="F166" s="318"/>
      <c r="G166" s="319"/>
      <c r="H166" s="318"/>
      <c r="I166" s="318"/>
      <c r="J166" s="318"/>
      <c r="K166" s="342"/>
    </row>
    <row r="167" ht="15" customHeight="1">
      <c r="B167" s="321"/>
      <c r="C167" s="299" t="s">
        <v>1029</v>
      </c>
      <c r="D167" s="299"/>
      <c r="E167" s="299"/>
      <c r="F167" s="320" t="s">
        <v>1026</v>
      </c>
      <c r="G167" s="299"/>
      <c r="H167" s="299" t="s">
        <v>1065</v>
      </c>
      <c r="I167" s="299" t="s">
        <v>1028</v>
      </c>
      <c r="J167" s="299">
        <v>120</v>
      </c>
      <c r="K167" s="342"/>
    </row>
    <row r="168" ht="15" customHeight="1">
      <c r="B168" s="321"/>
      <c r="C168" s="299" t="s">
        <v>1074</v>
      </c>
      <c r="D168" s="299"/>
      <c r="E168" s="299"/>
      <c r="F168" s="320" t="s">
        <v>1026</v>
      </c>
      <c r="G168" s="299"/>
      <c r="H168" s="299" t="s">
        <v>1075</v>
      </c>
      <c r="I168" s="299" t="s">
        <v>1028</v>
      </c>
      <c r="J168" s="299" t="s">
        <v>1076</v>
      </c>
      <c r="K168" s="342"/>
    </row>
    <row r="169" ht="15" customHeight="1">
      <c r="B169" s="321"/>
      <c r="C169" s="299" t="s">
        <v>975</v>
      </c>
      <c r="D169" s="299"/>
      <c r="E169" s="299"/>
      <c r="F169" s="320" t="s">
        <v>1026</v>
      </c>
      <c r="G169" s="299"/>
      <c r="H169" s="299" t="s">
        <v>1092</v>
      </c>
      <c r="I169" s="299" t="s">
        <v>1028</v>
      </c>
      <c r="J169" s="299" t="s">
        <v>1076</v>
      </c>
      <c r="K169" s="342"/>
    </row>
    <row r="170" ht="15" customHeight="1">
      <c r="B170" s="321"/>
      <c r="C170" s="299" t="s">
        <v>1031</v>
      </c>
      <c r="D170" s="299"/>
      <c r="E170" s="299"/>
      <c r="F170" s="320" t="s">
        <v>1032</v>
      </c>
      <c r="G170" s="299"/>
      <c r="H170" s="299" t="s">
        <v>1092</v>
      </c>
      <c r="I170" s="299" t="s">
        <v>1028</v>
      </c>
      <c r="J170" s="299">
        <v>50</v>
      </c>
      <c r="K170" s="342"/>
    </row>
    <row r="171" ht="15" customHeight="1">
      <c r="B171" s="321"/>
      <c r="C171" s="299" t="s">
        <v>1034</v>
      </c>
      <c r="D171" s="299"/>
      <c r="E171" s="299"/>
      <c r="F171" s="320" t="s">
        <v>1026</v>
      </c>
      <c r="G171" s="299"/>
      <c r="H171" s="299" t="s">
        <v>1092</v>
      </c>
      <c r="I171" s="299" t="s">
        <v>1036</v>
      </c>
      <c r="J171" s="299"/>
      <c r="K171" s="342"/>
    </row>
    <row r="172" ht="15" customHeight="1">
      <c r="B172" s="321"/>
      <c r="C172" s="299" t="s">
        <v>1045</v>
      </c>
      <c r="D172" s="299"/>
      <c r="E172" s="299"/>
      <c r="F172" s="320" t="s">
        <v>1032</v>
      </c>
      <c r="G172" s="299"/>
      <c r="H172" s="299" t="s">
        <v>1092</v>
      </c>
      <c r="I172" s="299" t="s">
        <v>1028</v>
      </c>
      <c r="J172" s="299">
        <v>50</v>
      </c>
      <c r="K172" s="342"/>
    </row>
    <row r="173" ht="15" customHeight="1">
      <c r="B173" s="321"/>
      <c r="C173" s="299" t="s">
        <v>1053</v>
      </c>
      <c r="D173" s="299"/>
      <c r="E173" s="299"/>
      <c r="F173" s="320" t="s">
        <v>1032</v>
      </c>
      <c r="G173" s="299"/>
      <c r="H173" s="299" t="s">
        <v>1092</v>
      </c>
      <c r="I173" s="299" t="s">
        <v>1028</v>
      </c>
      <c r="J173" s="299">
        <v>50</v>
      </c>
      <c r="K173" s="342"/>
    </row>
    <row r="174" ht="15" customHeight="1">
      <c r="B174" s="321"/>
      <c r="C174" s="299" t="s">
        <v>1051</v>
      </c>
      <c r="D174" s="299"/>
      <c r="E174" s="299"/>
      <c r="F174" s="320" t="s">
        <v>1032</v>
      </c>
      <c r="G174" s="299"/>
      <c r="H174" s="299" t="s">
        <v>1092</v>
      </c>
      <c r="I174" s="299" t="s">
        <v>1028</v>
      </c>
      <c r="J174" s="299">
        <v>50</v>
      </c>
      <c r="K174" s="342"/>
    </row>
    <row r="175" ht="15" customHeight="1">
      <c r="B175" s="321"/>
      <c r="C175" s="299" t="s">
        <v>113</v>
      </c>
      <c r="D175" s="299"/>
      <c r="E175" s="299"/>
      <c r="F175" s="320" t="s">
        <v>1026</v>
      </c>
      <c r="G175" s="299"/>
      <c r="H175" s="299" t="s">
        <v>1093</v>
      </c>
      <c r="I175" s="299" t="s">
        <v>1094</v>
      </c>
      <c r="J175" s="299"/>
      <c r="K175" s="342"/>
    </row>
    <row r="176" ht="15" customHeight="1">
      <c r="B176" s="321"/>
      <c r="C176" s="299" t="s">
        <v>57</v>
      </c>
      <c r="D176" s="299"/>
      <c r="E176" s="299"/>
      <c r="F176" s="320" t="s">
        <v>1026</v>
      </c>
      <c r="G176" s="299"/>
      <c r="H176" s="299" t="s">
        <v>1095</v>
      </c>
      <c r="I176" s="299" t="s">
        <v>1096</v>
      </c>
      <c r="J176" s="299">
        <v>1</v>
      </c>
      <c r="K176" s="342"/>
    </row>
    <row r="177" ht="15" customHeight="1">
      <c r="B177" s="321"/>
      <c r="C177" s="299" t="s">
        <v>53</v>
      </c>
      <c r="D177" s="299"/>
      <c r="E177" s="299"/>
      <c r="F177" s="320" t="s">
        <v>1026</v>
      </c>
      <c r="G177" s="299"/>
      <c r="H177" s="299" t="s">
        <v>1097</v>
      </c>
      <c r="I177" s="299" t="s">
        <v>1028</v>
      </c>
      <c r="J177" s="299">
        <v>20</v>
      </c>
      <c r="K177" s="342"/>
    </row>
    <row r="178" ht="15" customHeight="1">
      <c r="B178" s="321"/>
      <c r="C178" s="299" t="s">
        <v>114</v>
      </c>
      <c r="D178" s="299"/>
      <c r="E178" s="299"/>
      <c r="F178" s="320" t="s">
        <v>1026</v>
      </c>
      <c r="G178" s="299"/>
      <c r="H178" s="299" t="s">
        <v>1098</v>
      </c>
      <c r="I178" s="299" t="s">
        <v>1028</v>
      </c>
      <c r="J178" s="299">
        <v>255</v>
      </c>
      <c r="K178" s="342"/>
    </row>
    <row r="179" ht="15" customHeight="1">
      <c r="B179" s="321"/>
      <c r="C179" s="299" t="s">
        <v>115</v>
      </c>
      <c r="D179" s="299"/>
      <c r="E179" s="299"/>
      <c r="F179" s="320" t="s">
        <v>1026</v>
      </c>
      <c r="G179" s="299"/>
      <c r="H179" s="299" t="s">
        <v>991</v>
      </c>
      <c r="I179" s="299" t="s">
        <v>1028</v>
      </c>
      <c r="J179" s="299">
        <v>10</v>
      </c>
      <c r="K179" s="342"/>
    </row>
    <row r="180" ht="15" customHeight="1">
      <c r="B180" s="321"/>
      <c r="C180" s="299" t="s">
        <v>116</v>
      </c>
      <c r="D180" s="299"/>
      <c r="E180" s="299"/>
      <c r="F180" s="320" t="s">
        <v>1026</v>
      </c>
      <c r="G180" s="299"/>
      <c r="H180" s="299" t="s">
        <v>1099</v>
      </c>
      <c r="I180" s="299" t="s">
        <v>1060</v>
      </c>
      <c r="J180" s="299"/>
      <c r="K180" s="342"/>
    </row>
    <row r="181" ht="15" customHeight="1">
      <c r="B181" s="321"/>
      <c r="C181" s="299" t="s">
        <v>1100</v>
      </c>
      <c r="D181" s="299"/>
      <c r="E181" s="299"/>
      <c r="F181" s="320" t="s">
        <v>1026</v>
      </c>
      <c r="G181" s="299"/>
      <c r="H181" s="299" t="s">
        <v>1101</v>
      </c>
      <c r="I181" s="299" t="s">
        <v>1060</v>
      </c>
      <c r="J181" s="299"/>
      <c r="K181" s="342"/>
    </row>
    <row r="182" ht="15" customHeight="1">
      <c r="B182" s="321"/>
      <c r="C182" s="299" t="s">
        <v>1089</v>
      </c>
      <c r="D182" s="299"/>
      <c r="E182" s="299"/>
      <c r="F182" s="320" t="s">
        <v>1026</v>
      </c>
      <c r="G182" s="299"/>
      <c r="H182" s="299" t="s">
        <v>1102</v>
      </c>
      <c r="I182" s="299" t="s">
        <v>1060</v>
      </c>
      <c r="J182" s="299"/>
      <c r="K182" s="342"/>
    </row>
    <row r="183" ht="15" customHeight="1">
      <c r="B183" s="321"/>
      <c r="C183" s="299" t="s">
        <v>118</v>
      </c>
      <c r="D183" s="299"/>
      <c r="E183" s="299"/>
      <c r="F183" s="320" t="s">
        <v>1032</v>
      </c>
      <c r="G183" s="299"/>
      <c r="H183" s="299" t="s">
        <v>1103</v>
      </c>
      <c r="I183" s="299" t="s">
        <v>1028</v>
      </c>
      <c r="J183" s="299">
        <v>50</v>
      </c>
      <c r="K183" s="342"/>
    </row>
    <row r="184" ht="15" customHeight="1">
      <c r="B184" s="321"/>
      <c r="C184" s="299" t="s">
        <v>1104</v>
      </c>
      <c r="D184" s="299"/>
      <c r="E184" s="299"/>
      <c r="F184" s="320" t="s">
        <v>1032</v>
      </c>
      <c r="G184" s="299"/>
      <c r="H184" s="299" t="s">
        <v>1105</v>
      </c>
      <c r="I184" s="299" t="s">
        <v>1106</v>
      </c>
      <c r="J184" s="299"/>
      <c r="K184" s="342"/>
    </row>
    <row r="185" ht="15" customHeight="1">
      <c r="B185" s="321"/>
      <c r="C185" s="299" t="s">
        <v>1107</v>
      </c>
      <c r="D185" s="299"/>
      <c r="E185" s="299"/>
      <c r="F185" s="320" t="s">
        <v>1032</v>
      </c>
      <c r="G185" s="299"/>
      <c r="H185" s="299" t="s">
        <v>1108</v>
      </c>
      <c r="I185" s="299" t="s">
        <v>1106</v>
      </c>
      <c r="J185" s="299"/>
      <c r="K185" s="342"/>
    </row>
    <row r="186" ht="15" customHeight="1">
      <c r="B186" s="321"/>
      <c r="C186" s="299" t="s">
        <v>1109</v>
      </c>
      <c r="D186" s="299"/>
      <c r="E186" s="299"/>
      <c r="F186" s="320" t="s">
        <v>1032</v>
      </c>
      <c r="G186" s="299"/>
      <c r="H186" s="299" t="s">
        <v>1110</v>
      </c>
      <c r="I186" s="299" t="s">
        <v>1106</v>
      </c>
      <c r="J186" s="299"/>
      <c r="K186" s="342"/>
    </row>
    <row r="187" ht="15" customHeight="1">
      <c r="B187" s="321"/>
      <c r="C187" s="354" t="s">
        <v>1111</v>
      </c>
      <c r="D187" s="299"/>
      <c r="E187" s="299"/>
      <c r="F187" s="320" t="s">
        <v>1032</v>
      </c>
      <c r="G187" s="299"/>
      <c r="H187" s="299" t="s">
        <v>1112</v>
      </c>
      <c r="I187" s="299" t="s">
        <v>1113</v>
      </c>
      <c r="J187" s="355" t="s">
        <v>1114</v>
      </c>
      <c r="K187" s="342"/>
    </row>
    <row r="188" ht="15" customHeight="1">
      <c r="B188" s="321"/>
      <c r="C188" s="305" t="s">
        <v>42</v>
      </c>
      <c r="D188" s="299"/>
      <c r="E188" s="299"/>
      <c r="F188" s="320" t="s">
        <v>1026</v>
      </c>
      <c r="G188" s="299"/>
      <c r="H188" s="295" t="s">
        <v>1115</v>
      </c>
      <c r="I188" s="299" t="s">
        <v>1116</v>
      </c>
      <c r="J188" s="299"/>
      <c r="K188" s="342"/>
    </row>
    <row r="189" ht="15" customHeight="1">
      <c r="B189" s="321"/>
      <c r="C189" s="305" t="s">
        <v>1117</v>
      </c>
      <c r="D189" s="299"/>
      <c r="E189" s="299"/>
      <c r="F189" s="320" t="s">
        <v>1026</v>
      </c>
      <c r="G189" s="299"/>
      <c r="H189" s="299" t="s">
        <v>1118</v>
      </c>
      <c r="I189" s="299" t="s">
        <v>1060</v>
      </c>
      <c r="J189" s="299"/>
      <c r="K189" s="342"/>
    </row>
    <row r="190" ht="15" customHeight="1">
      <c r="B190" s="321"/>
      <c r="C190" s="305" t="s">
        <v>1119</v>
      </c>
      <c r="D190" s="299"/>
      <c r="E190" s="299"/>
      <c r="F190" s="320" t="s">
        <v>1026</v>
      </c>
      <c r="G190" s="299"/>
      <c r="H190" s="299" t="s">
        <v>1120</v>
      </c>
      <c r="I190" s="299" t="s">
        <v>1060</v>
      </c>
      <c r="J190" s="299"/>
      <c r="K190" s="342"/>
    </row>
    <row r="191" ht="15" customHeight="1">
      <c r="B191" s="321"/>
      <c r="C191" s="305" t="s">
        <v>1121</v>
      </c>
      <c r="D191" s="299"/>
      <c r="E191" s="299"/>
      <c r="F191" s="320" t="s">
        <v>1032</v>
      </c>
      <c r="G191" s="299"/>
      <c r="H191" s="299" t="s">
        <v>1122</v>
      </c>
      <c r="I191" s="299" t="s">
        <v>1060</v>
      </c>
      <c r="J191" s="299"/>
      <c r="K191" s="342"/>
    </row>
    <row r="192" ht="15" customHeight="1">
      <c r="B192" s="348"/>
      <c r="C192" s="356"/>
      <c r="D192" s="330"/>
      <c r="E192" s="330"/>
      <c r="F192" s="330"/>
      <c r="G192" s="330"/>
      <c r="H192" s="330"/>
      <c r="I192" s="330"/>
      <c r="J192" s="330"/>
      <c r="K192" s="349"/>
    </row>
    <row r="193" ht="18.75" customHeight="1">
      <c r="B193" s="295"/>
      <c r="C193" s="299"/>
      <c r="D193" s="299"/>
      <c r="E193" s="299"/>
      <c r="F193" s="320"/>
      <c r="G193" s="299"/>
      <c r="H193" s="299"/>
      <c r="I193" s="299"/>
      <c r="J193" s="299"/>
      <c r="K193" s="295"/>
    </row>
    <row r="194" ht="18.75" customHeight="1">
      <c r="B194" s="295"/>
      <c r="C194" s="299"/>
      <c r="D194" s="299"/>
      <c r="E194" s="299"/>
      <c r="F194" s="320"/>
      <c r="G194" s="299"/>
      <c r="H194" s="299"/>
      <c r="I194" s="299"/>
      <c r="J194" s="299"/>
      <c r="K194" s="295"/>
    </row>
    <row r="195" ht="18.75" customHeight="1">
      <c r="B195" s="306"/>
      <c r="C195" s="306"/>
      <c r="D195" s="306"/>
      <c r="E195" s="306"/>
      <c r="F195" s="306"/>
      <c r="G195" s="306"/>
      <c r="H195" s="306"/>
      <c r="I195" s="306"/>
      <c r="J195" s="306"/>
      <c r="K195" s="306"/>
    </row>
    <row r="196" ht="13.5">
      <c r="B196" s="285"/>
      <c r="C196" s="286"/>
      <c r="D196" s="286"/>
      <c r="E196" s="286"/>
      <c r="F196" s="286"/>
      <c r="G196" s="286"/>
      <c r="H196" s="286"/>
      <c r="I196" s="286"/>
      <c r="J196" s="286"/>
      <c r="K196" s="287"/>
    </row>
    <row r="197" ht="21">
      <c r="B197" s="288"/>
      <c r="C197" s="289" t="s">
        <v>1123</v>
      </c>
      <c r="D197" s="289"/>
      <c r="E197" s="289"/>
      <c r="F197" s="289"/>
      <c r="G197" s="289"/>
      <c r="H197" s="289"/>
      <c r="I197" s="289"/>
      <c r="J197" s="289"/>
      <c r="K197" s="290"/>
    </row>
    <row r="198" ht="25.5" customHeight="1">
      <c r="B198" s="288"/>
      <c r="C198" s="357" t="s">
        <v>1124</v>
      </c>
      <c r="D198" s="357"/>
      <c r="E198" s="357"/>
      <c r="F198" s="357" t="s">
        <v>1125</v>
      </c>
      <c r="G198" s="358"/>
      <c r="H198" s="357" t="s">
        <v>1126</v>
      </c>
      <c r="I198" s="357"/>
      <c r="J198" s="357"/>
      <c r="K198" s="290"/>
    </row>
    <row r="199" ht="5.25" customHeight="1">
      <c r="B199" s="321"/>
      <c r="C199" s="318"/>
      <c r="D199" s="318"/>
      <c r="E199" s="318"/>
      <c r="F199" s="318"/>
      <c r="G199" s="299"/>
      <c r="H199" s="318"/>
      <c r="I199" s="318"/>
      <c r="J199" s="318"/>
      <c r="K199" s="342"/>
    </row>
    <row r="200" ht="15" customHeight="1">
      <c r="B200" s="321"/>
      <c r="C200" s="299" t="s">
        <v>1116</v>
      </c>
      <c r="D200" s="299"/>
      <c r="E200" s="299"/>
      <c r="F200" s="320" t="s">
        <v>43</v>
      </c>
      <c r="G200" s="299"/>
      <c r="H200" s="299" t="s">
        <v>1127</v>
      </c>
      <c r="I200" s="299"/>
      <c r="J200" s="299"/>
      <c r="K200" s="342"/>
    </row>
    <row r="201" ht="15" customHeight="1">
      <c r="B201" s="321"/>
      <c r="C201" s="327"/>
      <c r="D201" s="299"/>
      <c r="E201" s="299"/>
      <c r="F201" s="320" t="s">
        <v>44</v>
      </c>
      <c r="G201" s="299"/>
      <c r="H201" s="299" t="s">
        <v>1128</v>
      </c>
      <c r="I201" s="299"/>
      <c r="J201" s="299"/>
      <c r="K201" s="342"/>
    </row>
    <row r="202" ht="15" customHeight="1">
      <c r="B202" s="321"/>
      <c r="C202" s="327"/>
      <c r="D202" s="299"/>
      <c r="E202" s="299"/>
      <c r="F202" s="320" t="s">
        <v>47</v>
      </c>
      <c r="G202" s="299"/>
      <c r="H202" s="299" t="s">
        <v>1129</v>
      </c>
      <c r="I202" s="299"/>
      <c r="J202" s="299"/>
      <c r="K202" s="342"/>
    </row>
    <row r="203" ht="15" customHeight="1">
      <c r="B203" s="321"/>
      <c r="C203" s="299"/>
      <c r="D203" s="299"/>
      <c r="E203" s="299"/>
      <c r="F203" s="320" t="s">
        <v>45</v>
      </c>
      <c r="G203" s="299"/>
      <c r="H203" s="299" t="s">
        <v>1130</v>
      </c>
      <c r="I203" s="299"/>
      <c r="J203" s="299"/>
      <c r="K203" s="342"/>
    </row>
    <row r="204" ht="15" customHeight="1">
      <c r="B204" s="321"/>
      <c r="C204" s="299"/>
      <c r="D204" s="299"/>
      <c r="E204" s="299"/>
      <c r="F204" s="320" t="s">
        <v>46</v>
      </c>
      <c r="G204" s="299"/>
      <c r="H204" s="299" t="s">
        <v>1131</v>
      </c>
      <c r="I204" s="299"/>
      <c r="J204" s="299"/>
      <c r="K204" s="342"/>
    </row>
    <row r="205" ht="15" customHeight="1">
      <c r="B205" s="321"/>
      <c r="C205" s="299"/>
      <c r="D205" s="299"/>
      <c r="E205" s="299"/>
      <c r="F205" s="320"/>
      <c r="G205" s="299"/>
      <c r="H205" s="299"/>
      <c r="I205" s="299"/>
      <c r="J205" s="299"/>
      <c r="K205" s="342"/>
    </row>
    <row r="206" ht="15" customHeight="1">
      <c r="B206" s="321"/>
      <c r="C206" s="299" t="s">
        <v>1072</v>
      </c>
      <c r="D206" s="299"/>
      <c r="E206" s="299"/>
      <c r="F206" s="320" t="s">
        <v>79</v>
      </c>
      <c r="G206" s="299"/>
      <c r="H206" s="299" t="s">
        <v>1132</v>
      </c>
      <c r="I206" s="299"/>
      <c r="J206" s="299"/>
      <c r="K206" s="342"/>
    </row>
    <row r="207" ht="15" customHeight="1">
      <c r="B207" s="321"/>
      <c r="C207" s="327"/>
      <c r="D207" s="299"/>
      <c r="E207" s="299"/>
      <c r="F207" s="320" t="s">
        <v>971</v>
      </c>
      <c r="G207" s="299"/>
      <c r="H207" s="299" t="s">
        <v>972</v>
      </c>
      <c r="I207" s="299"/>
      <c r="J207" s="299"/>
      <c r="K207" s="342"/>
    </row>
    <row r="208" ht="15" customHeight="1">
      <c r="B208" s="321"/>
      <c r="C208" s="299"/>
      <c r="D208" s="299"/>
      <c r="E208" s="299"/>
      <c r="F208" s="320" t="s">
        <v>969</v>
      </c>
      <c r="G208" s="299"/>
      <c r="H208" s="299" t="s">
        <v>1133</v>
      </c>
      <c r="I208" s="299"/>
      <c r="J208" s="299"/>
      <c r="K208" s="342"/>
    </row>
    <row r="209" ht="15" customHeight="1">
      <c r="B209" s="359"/>
      <c r="C209" s="327"/>
      <c r="D209" s="327"/>
      <c r="E209" s="327"/>
      <c r="F209" s="320" t="s">
        <v>86</v>
      </c>
      <c r="G209" s="305"/>
      <c r="H209" s="346" t="s">
        <v>87</v>
      </c>
      <c r="I209" s="346"/>
      <c r="J209" s="346"/>
      <c r="K209" s="360"/>
    </row>
    <row r="210" ht="15" customHeight="1">
      <c r="B210" s="359"/>
      <c r="C210" s="327"/>
      <c r="D210" s="327"/>
      <c r="E210" s="327"/>
      <c r="F210" s="320" t="s">
        <v>973</v>
      </c>
      <c r="G210" s="305"/>
      <c r="H210" s="346" t="s">
        <v>1134</v>
      </c>
      <c r="I210" s="346"/>
      <c r="J210" s="346"/>
      <c r="K210" s="360"/>
    </row>
    <row r="211" ht="15" customHeight="1">
      <c r="B211" s="359"/>
      <c r="C211" s="327"/>
      <c r="D211" s="327"/>
      <c r="E211" s="327"/>
      <c r="F211" s="361"/>
      <c r="G211" s="305"/>
      <c r="H211" s="362"/>
      <c r="I211" s="362"/>
      <c r="J211" s="362"/>
      <c r="K211" s="360"/>
    </row>
    <row r="212" ht="15" customHeight="1">
      <c r="B212" s="359"/>
      <c r="C212" s="299" t="s">
        <v>1096</v>
      </c>
      <c r="D212" s="327"/>
      <c r="E212" s="327"/>
      <c r="F212" s="320">
        <v>1</v>
      </c>
      <c r="G212" s="305"/>
      <c r="H212" s="346" t="s">
        <v>1135</v>
      </c>
      <c r="I212" s="346"/>
      <c r="J212" s="346"/>
      <c r="K212" s="360"/>
    </row>
    <row r="213" ht="15" customHeight="1">
      <c r="B213" s="359"/>
      <c r="C213" s="327"/>
      <c r="D213" s="327"/>
      <c r="E213" s="327"/>
      <c r="F213" s="320">
        <v>2</v>
      </c>
      <c r="G213" s="305"/>
      <c r="H213" s="346" t="s">
        <v>1136</v>
      </c>
      <c r="I213" s="346"/>
      <c r="J213" s="346"/>
      <c r="K213" s="360"/>
    </row>
    <row r="214" ht="15" customHeight="1">
      <c r="B214" s="359"/>
      <c r="C214" s="327"/>
      <c r="D214" s="327"/>
      <c r="E214" s="327"/>
      <c r="F214" s="320">
        <v>3</v>
      </c>
      <c r="G214" s="305"/>
      <c r="H214" s="346" t="s">
        <v>1137</v>
      </c>
      <c r="I214" s="346"/>
      <c r="J214" s="346"/>
      <c r="K214" s="360"/>
    </row>
    <row r="215" ht="15" customHeight="1">
      <c r="B215" s="359"/>
      <c r="C215" s="327"/>
      <c r="D215" s="327"/>
      <c r="E215" s="327"/>
      <c r="F215" s="320">
        <v>4</v>
      </c>
      <c r="G215" s="305"/>
      <c r="H215" s="346" t="s">
        <v>1138</v>
      </c>
      <c r="I215" s="346"/>
      <c r="J215" s="346"/>
      <c r="K215" s="360"/>
    </row>
    <row r="216" ht="12.75" customHeight="1">
      <c r="B216" s="363"/>
      <c r="C216" s="364"/>
      <c r="D216" s="364"/>
      <c r="E216" s="364"/>
      <c r="F216" s="364"/>
      <c r="G216" s="364"/>
      <c r="H216" s="364"/>
      <c r="I216" s="364"/>
      <c r="J216" s="364"/>
      <c r="K216" s="365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Lucie Wojčiková</dc:creator>
  <cp:lastModifiedBy>Lucie Wojčiková</cp:lastModifiedBy>
  <dcterms:created xsi:type="dcterms:W3CDTF">2019-01-07T12:09:10Z</dcterms:created>
  <dcterms:modified xsi:type="dcterms:W3CDTF">2019-01-07T12:09:17Z</dcterms:modified>
</cp:coreProperties>
</file>